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Merinda\Dinas Luar\2023\05. Mei\Finalisasi Statistik\"/>
    </mc:Choice>
  </mc:AlternateContent>
  <xr:revisionPtr revIDLastSave="0" documentId="13_ncr:1_{58DFC429-FAEE-49CE-8AD9-33E36AA39C76}" xr6:coauthVersionLast="47" xr6:coauthVersionMax="47" xr10:uidLastSave="{00000000-0000-0000-0000-000000000000}"/>
  <bookViews>
    <workbookView xWindow="-110" yWindow="-110" windowWidth="19420" windowHeight="10300" xr2:uid="{00000000-000D-0000-FFFF-FFFF00000000}"/>
  </bookViews>
  <sheets>
    <sheet name="2022" sheetId="3" r:id="rId1"/>
    <sheet name="SDI" sheetId="4" state="hidden" r:id="rId2"/>
    <sheet name="Cek Data" sheetId="5" state="hidden" r:id="rId3"/>
    <sheet name="Penumpang" sheetId="6" state="hidden" r:id="rId4"/>
    <sheet name="Barang" sheetId="7" state="hidden" r:id="rId5"/>
    <sheet name="LLAKA Pnp" sheetId="8" state="hidden" r:id="rId6"/>
    <sheet name="LLAKA Brg" sheetId="9" state="hidden" r:id="rId7"/>
    <sheet name="Sheet1" sheetId="10" state="hidden" r:id="rId8"/>
  </sheets>
  <definedNames>
    <definedName name="TRIS">#REF!</definedName>
  </definedNames>
  <calcPr calcId="181029"/>
  <extLst>
    <ext uri="GoogleSheetsCustomDataVersion1">
      <go:sheetsCustomData xmlns:go="http://customooxmlschemas.google.com/" r:id="rId14" roundtripDataSignature="AMtx7mhToYPktBZ+fktGFf7kDO0IsVLdXg=="/>
    </ext>
  </extLst>
</workbook>
</file>

<file path=xl/calcChain.xml><?xml version="1.0" encoding="utf-8"?>
<calcChain xmlns="http://schemas.openxmlformats.org/spreadsheetml/2006/main">
  <c r="F121" i="10" l="1"/>
  <c r="E121" i="10"/>
  <c r="F105" i="10"/>
  <c r="E105" i="10"/>
  <c r="D105" i="10"/>
  <c r="C105" i="10"/>
  <c r="F98" i="10"/>
  <c r="F112" i="10" s="1"/>
  <c r="F119" i="10" s="1"/>
  <c r="E98" i="10"/>
  <c r="D98" i="10"/>
  <c r="D112" i="10" s="1"/>
  <c r="D119" i="10" s="1"/>
  <c r="C98" i="10"/>
  <c r="C112" i="10" s="1"/>
  <c r="C119" i="10" s="1"/>
  <c r="F91" i="10"/>
  <c r="E91" i="10"/>
  <c r="D91" i="10"/>
  <c r="C91" i="10"/>
  <c r="F84" i="10"/>
  <c r="E84" i="10"/>
  <c r="E112" i="10" s="1"/>
  <c r="E119" i="10" s="1"/>
  <c r="D84" i="10"/>
  <c r="C84" i="10"/>
  <c r="F70" i="10"/>
  <c r="F77" i="10" s="1"/>
  <c r="E70" i="10"/>
  <c r="E77" i="10" s="1"/>
  <c r="D70" i="10"/>
  <c r="D77" i="10" s="1"/>
  <c r="C70" i="10"/>
  <c r="C77" i="10" s="1"/>
  <c r="F63" i="10"/>
  <c r="E63" i="10"/>
  <c r="D63" i="10"/>
  <c r="C63" i="10"/>
  <c r="F56" i="10"/>
  <c r="E56" i="10"/>
  <c r="D56" i="10"/>
  <c r="C56" i="10"/>
  <c r="F49" i="10"/>
  <c r="E49" i="10"/>
  <c r="D49" i="10"/>
  <c r="C49" i="10"/>
  <c r="K43" i="10"/>
  <c r="F42" i="10"/>
  <c r="E42" i="10"/>
  <c r="D42" i="10"/>
  <c r="C42" i="10"/>
  <c r="F35" i="10"/>
  <c r="E35" i="10"/>
  <c r="D35" i="10"/>
  <c r="C35" i="10"/>
  <c r="F28" i="10"/>
  <c r="E28" i="10"/>
  <c r="D28" i="10"/>
  <c r="C28" i="10"/>
  <c r="F21" i="10"/>
  <c r="E21" i="10"/>
  <c r="D21" i="10"/>
  <c r="C21" i="10"/>
  <c r="F14" i="10"/>
  <c r="E14" i="10"/>
  <c r="D14" i="10"/>
  <c r="C14" i="10"/>
  <c r="I83" i="9"/>
  <c r="D82" i="9"/>
  <c r="C82" i="9"/>
  <c r="G81" i="9"/>
  <c r="H80" i="9"/>
  <c r="F80" i="9"/>
  <c r="E80" i="9"/>
  <c r="H79" i="9"/>
  <c r="G79" i="9"/>
  <c r="F79" i="9"/>
  <c r="E79" i="9"/>
  <c r="D79" i="9"/>
  <c r="C79" i="9"/>
  <c r="H78" i="9"/>
  <c r="G78" i="9"/>
  <c r="F78" i="9"/>
  <c r="E78" i="9"/>
  <c r="D78" i="9"/>
  <c r="C78" i="9"/>
  <c r="H77" i="9"/>
  <c r="G77" i="9"/>
  <c r="F77" i="9"/>
  <c r="E77" i="9"/>
  <c r="D77" i="9"/>
  <c r="H76" i="9"/>
  <c r="G76" i="9"/>
  <c r="F76" i="9"/>
  <c r="E76" i="9"/>
  <c r="D76" i="9"/>
  <c r="C76" i="9"/>
  <c r="C75" i="9"/>
  <c r="C74" i="9"/>
  <c r="G72" i="9"/>
  <c r="E72" i="9"/>
  <c r="C72" i="9"/>
  <c r="F71" i="9"/>
  <c r="C71" i="9"/>
  <c r="N62" i="9"/>
  <c r="Q58" i="9"/>
  <c r="Q57" i="9"/>
  <c r="N55" i="9"/>
  <c r="M55" i="9"/>
  <c r="L55" i="9"/>
  <c r="K55" i="9"/>
  <c r="J55" i="9"/>
  <c r="I55" i="9"/>
  <c r="H55" i="9"/>
  <c r="G55" i="9"/>
  <c r="F55" i="9"/>
  <c r="E55" i="9"/>
  <c r="D55" i="9"/>
  <c r="C55" i="9"/>
  <c r="O55" i="9" s="1"/>
  <c r="N54" i="9"/>
  <c r="M54" i="9"/>
  <c r="L54" i="9"/>
  <c r="K54" i="9"/>
  <c r="J54" i="9"/>
  <c r="I54" i="9"/>
  <c r="H54" i="9"/>
  <c r="G54" i="9"/>
  <c r="O54" i="9" s="1"/>
  <c r="F54" i="9"/>
  <c r="E54" i="9"/>
  <c r="D54" i="9"/>
  <c r="C54" i="9"/>
  <c r="C81" i="9" s="1"/>
  <c r="N53" i="9"/>
  <c r="M53" i="9"/>
  <c r="L53" i="9"/>
  <c r="K53" i="9"/>
  <c r="J53" i="9"/>
  <c r="I53" i="9"/>
  <c r="H53" i="9"/>
  <c r="G53" i="9"/>
  <c r="F53" i="9"/>
  <c r="E53" i="9"/>
  <c r="D53" i="9"/>
  <c r="O53" i="9" s="1"/>
  <c r="C53" i="9"/>
  <c r="C80" i="9" s="1"/>
  <c r="N52" i="9"/>
  <c r="M52" i="9"/>
  <c r="L52" i="9"/>
  <c r="K52" i="9"/>
  <c r="J52" i="9"/>
  <c r="I52" i="9"/>
  <c r="H52" i="9"/>
  <c r="G52" i="9"/>
  <c r="O52" i="9" s="1"/>
  <c r="F52" i="9"/>
  <c r="E52" i="9"/>
  <c r="D52" i="9"/>
  <c r="C52" i="9"/>
  <c r="N51" i="9"/>
  <c r="M51" i="9"/>
  <c r="L51" i="9"/>
  <c r="K51" i="9"/>
  <c r="J51" i="9"/>
  <c r="I51" i="9"/>
  <c r="H51" i="9"/>
  <c r="G51" i="9"/>
  <c r="F51" i="9"/>
  <c r="E51" i="9"/>
  <c r="D51" i="9"/>
  <c r="O51" i="9" s="1"/>
  <c r="C51" i="9"/>
  <c r="N50" i="9"/>
  <c r="M50" i="9"/>
  <c r="L50" i="9"/>
  <c r="K50" i="9"/>
  <c r="J50" i="9"/>
  <c r="I50" i="9"/>
  <c r="H50" i="9"/>
  <c r="G50" i="9"/>
  <c r="F50" i="9"/>
  <c r="E50" i="9"/>
  <c r="D50" i="9"/>
  <c r="C50" i="9"/>
  <c r="C77" i="9" s="1"/>
  <c r="N49" i="9"/>
  <c r="M49" i="9"/>
  <c r="L49" i="9"/>
  <c r="K49" i="9"/>
  <c r="J49" i="9"/>
  <c r="I49" i="9"/>
  <c r="H49" i="9"/>
  <c r="G49" i="9"/>
  <c r="F49" i="9"/>
  <c r="E49" i="9"/>
  <c r="D49" i="9"/>
  <c r="C49" i="9"/>
  <c r="O49" i="9" s="1"/>
  <c r="N48" i="9"/>
  <c r="M48" i="9"/>
  <c r="M56" i="9" s="1"/>
  <c r="L48" i="9"/>
  <c r="K48" i="9"/>
  <c r="K56" i="9" s="1"/>
  <c r="J48" i="9"/>
  <c r="I48" i="9"/>
  <c r="H48" i="9"/>
  <c r="G48" i="9"/>
  <c r="F48" i="9"/>
  <c r="E48" i="9"/>
  <c r="E56" i="9" s="1"/>
  <c r="D48" i="9"/>
  <c r="C48" i="9"/>
  <c r="C56" i="9" s="1"/>
  <c r="N47" i="9"/>
  <c r="M47" i="9"/>
  <c r="L47" i="9"/>
  <c r="K47" i="9"/>
  <c r="J47" i="9"/>
  <c r="I47" i="9"/>
  <c r="H47" i="9"/>
  <c r="G47" i="9"/>
  <c r="F47" i="9"/>
  <c r="E47" i="9"/>
  <c r="D47" i="9"/>
  <c r="C47" i="9"/>
  <c r="O47" i="9" s="1"/>
  <c r="N46" i="9"/>
  <c r="M46" i="9"/>
  <c r="L46" i="9"/>
  <c r="K46" i="9"/>
  <c r="J46" i="9"/>
  <c r="I46" i="9"/>
  <c r="H46" i="9"/>
  <c r="H73" i="9" s="1"/>
  <c r="G46" i="9"/>
  <c r="G73" i="9" s="1"/>
  <c r="F46" i="9"/>
  <c r="F73" i="9" s="1"/>
  <c r="E46" i="9"/>
  <c r="E73" i="9" s="1"/>
  <c r="D46" i="9"/>
  <c r="D73" i="9" s="1"/>
  <c r="C46" i="9"/>
  <c r="C73" i="9" s="1"/>
  <c r="C83" i="9" s="1"/>
  <c r="N45" i="9"/>
  <c r="N56" i="9" s="1"/>
  <c r="M45" i="9"/>
  <c r="L45" i="9"/>
  <c r="K45" i="9"/>
  <c r="J45" i="9"/>
  <c r="I45" i="9"/>
  <c r="H45" i="9"/>
  <c r="H81" i="9" s="1"/>
  <c r="G45" i="9"/>
  <c r="F45" i="9"/>
  <c r="F72" i="9" s="1"/>
  <c r="E45" i="9"/>
  <c r="E81" i="9" s="1"/>
  <c r="D45" i="9"/>
  <c r="D72" i="9" s="1"/>
  <c r="C45" i="9"/>
  <c r="N44" i="9"/>
  <c r="M44" i="9"/>
  <c r="L44" i="9"/>
  <c r="L56" i="9" s="1"/>
  <c r="K44" i="9"/>
  <c r="J44" i="9"/>
  <c r="J56" i="9" s="1"/>
  <c r="I44" i="9"/>
  <c r="I56" i="9" s="1"/>
  <c r="H44" i="9"/>
  <c r="H71" i="9" s="1"/>
  <c r="G44" i="9"/>
  <c r="O44" i="9" s="1"/>
  <c r="F44" i="9"/>
  <c r="E44" i="9"/>
  <c r="E71" i="9" s="1"/>
  <c r="D44" i="9"/>
  <c r="D71" i="9" s="1"/>
  <c r="C44" i="9"/>
  <c r="N38" i="9"/>
  <c r="M38" i="9"/>
  <c r="L38" i="9"/>
  <c r="K38" i="9"/>
  <c r="J38" i="9"/>
  <c r="I38" i="9"/>
  <c r="H38" i="9"/>
  <c r="G38" i="9"/>
  <c r="F38" i="9"/>
  <c r="E38" i="9"/>
  <c r="D38" i="9"/>
  <c r="C38" i="9"/>
  <c r="O37" i="9"/>
  <c r="O36" i="9"/>
  <c r="O35" i="9"/>
  <c r="O34" i="9"/>
  <c r="O31" i="9"/>
  <c r="O30" i="9"/>
  <c r="O29" i="9"/>
  <c r="O28" i="9"/>
  <c r="O26" i="9"/>
  <c r="O38" i="9" s="1"/>
  <c r="N20" i="9"/>
  <c r="M20" i="9"/>
  <c r="L20" i="9"/>
  <c r="K20" i="9"/>
  <c r="J20" i="9"/>
  <c r="I20" i="9"/>
  <c r="H20" i="9"/>
  <c r="G20" i="9"/>
  <c r="F20" i="9"/>
  <c r="E20" i="9"/>
  <c r="D20" i="9"/>
  <c r="C20" i="9"/>
  <c r="O19" i="9"/>
  <c r="O18" i="9"/>
  <c r="O17" i="9"/>
  <c r="O16" i="9"/>
  <c r="O15" i="9"/>
  <c r="O14" i="9"/>
  <c r="O13" i="9"/>
  <c r="O12" i="9"/>
  <c r="O11" i="9"/>
  <c r="O10" i="9"/>
  <c r="O9" i="9"/>
  <c r="O8" i="9"/>
  <c r="O20" i="9" s="1"/>
  <c r="D63" i="7"/>
  <c r="E63" i="7" s="1"/>
  <c r="K4" i="7" s="1"/>
  <c r="C63" i="7"/>
  <c r="E62" i="7"/>
  <c r="E31" i="7" s="1"/>
  <c r="E61" i="7"/>
  <c r="E60" i="7"/>
  <c r="E59" i="7"/>
  <c r="E58" i="7"/>
  <c r="E57" i="7"/>
  <c r="E56" i="7"/>
  <c r="E55" i="7"/>
  <c r="E54" i="7"/>
  <c r="E53" i="7"/>
  <c r="E52" i="7"/>
  <c r="E51" i="7"/>
  <c r="D47" i="7"/>
  <c r="C47" i="7"/>
  <c r="E46" i="7"/>
  <c r="E45" i="7"/>
  <c r="E44" i="7"/>
  <c r="E43" i="7"/>
  <c r="E42" i="7"/>
  <c r="E41" i="7"/>
  <c r="E40" i="7"/>
  <c r="E39" i="7"/>
  <c r="E38" i="7"/>
  <c r="E37" i="7"/>
  <c r="E36" i="7"/>
  <c r="E35" i="7"/>
  <c r="E47" i="7" s="1"/>
  <c r="K3" i="7" s="1"/>
  <c r="D31" i="7"/>
  <c r="C31" i="7"/>
  <c r="D30" i="7"/>
  <c r="E30" i="7" s="1"/>
  <c r="C30" i="7"/>
  <c r="E29" i="7"/>
  <c r="D29" i="7"/>
  <c r="C29" i="7"/>
  <c r="D28" i="7"/>
  <c r="E28" i="7" s="1"/>
  <c r="C28" i="7"/>
  <c r="E27" i="7"/>
  <c r="D27" i="7"/>
  <c r="C27" i="7"/>
  <c r="D26" i="7"/>
  <c r="E26" i="7" s="1"/>
  <c r="C26" i="7"/>
  <c r="E25" i="7"/>
  <c r="D25" i="7"/>
  <c r="C25" i="7"/>
  <c r="D24" i="7"/>
  <c r="C24" i="7"/>
  <c r="E24" i="7" s="1"/>
  <c r="D23" i="7"/>
  <c r="C23" i="7"/>
  <c r="E23" i="7" s="1"/>
  <c r="D22" i="7"/>
  <c r="E22" i="7" s="1"/>
  <c r="C22" i="7"/>
  <c r="E21" i="7"/>
  <c r="D21" i="7"/>
  <c r="C21" i="7"/>
  <c r="C32" i="7" s="1"/>
  <c r="K7" i="7" s="1"/>
  <c r="D20" i="7"/>
  <c r="E20" i="7" s="1"/>
  <c r="C20" i="7"/>
  <c r="H17" i="7"/>
  <c r="G17" i="7"/>
  <c r="F17" i="7"/>
  <c r="E17" i="7"/>
  <c r="D17" i="7"/>
  <c r="C17" i="7"/>
  <c r="I17" i="7" s="1"/>
  <c r="B17" i="7"/>
  <c r="H16" i="7"/>
  <c r="G16" i="7"/>
  <c r="F16" i="7"/>
  <c r="E16" i="7"/>
  <c r="D16" i="7"/>
  <c r="C16" i="7"/>
  <c r="I16" i="7" s="1"/>
  <c r="B16" i="7"/>
  <c r="H15" i="7"/>
  <c r="G15" i="7"/>
  <c r="F15" i="7"/>
  <c r="E15" i="7"/>
  <c r="D15" i="7"/>
  <c r="C15" i="7"/>
  <c r="I15" i="7" s="1"/>
  <c r="B15" i="7"/>
  <c r="H14" i="7"/>
  <c r="G14" i="7"/>
  <c r="F14" i="7"/>
  <c r="E14" i="7"/>
  <c r="D14" i="7"/>
  <c r="C14" i="7"/>
  <c r="I14" i="7" s="1"/>
  <c r="B14" i="7"/>
  <c r="H13" i="7"/>
  <c r="G13" i="7"/>
  <c r="F13" i="7"/>
  <c r="E13" i="7"/>
  <c r="D13" i="7"/>
  <c r="C13" i="7"/>
  <c r="I13" i="7" s="1"/>
  <c r="B13" i="7"/>
  <c r="H12" i="7"/>
  <c r="G12" i="7"/>
  <c r="F12" i="7"/>
  <c r="E12" i="7"/>
  <c r="D12" i="7"/>
  <c r="C12" i="7"/>
  <c r="I12" i="7" s="1"/>
  <c r="B12" i="7"/>
  <c r="H11" i="7"/>
  <c r="G11" i="7"/>
  <c r="F11" i="7"/>
  <c r="E11" i="7"/>
  <c r="D11" i="7"/>
  <c r="C11" i="7"/>
  <c r="I11" i="7" s="1"/>
  <c r="B11" i="7"/>
  <c r="H10" i="7"/>
  <c r="G10" i="7"/>
  <c r="F10" i="7"/>
  <c r="E10" i="7"/>
  <c r="D10" i="7"/>
  <c r="C10" i="7"/>
  <c r="I10" i="7" s="1"/>
  <c r="B10" i="7"/>
  <c r="H9" i="7"/>
  <c r="G9" i="7"/>
  <c r="F9" i="7"/>
  <c r="E9" i="7"/>
  <c r="D9" i="7"/>
  <c r="C9" i="7"/>
  <c r="I9" i="7" s="1"/>
  <c r="B9" i="7"/>
  <c r="H8" i="7"/>
  <c r="G8" i="7"/>
  <c r="F8" i="7"/>
  <c r="E8" i="7"/>
  <c r="D8" i="7"/>
  <c r="C8" i="7"/>
  <c r="I8" i="7" s="1"/>
  <c r="B8" i="7"/>
  <c r="H7" i="7"/>
  <c r="G7" i="7"/>
  <c r="F7" i="7"/>
  <c r="E7" i="7"/>
  <c r="D7" i="7"/>
  <c r="C7" i="7"/>
  <c r="I7" i="7" s="1"/>
  <c r="J7" i="7" s="1"/>
  <c r="B7" i="7"/>
  <c r="H4" i="7"/>
  <c r="G4" i="7"/>
  <c r="F4" i="7"/>
  <c r="E4" i="7"/>
  <c r="E2" i="7" s="1"/>
  <c r="D4" i="7"/>
  <c r="C4" i="7"/>
  <c r="H3" i="7"/>
  <c r="H2" i="7" s="1"/>
  <c r="G3" i="7"/>
  <c r="F3" i="7"/>
  <c r="E3" i="7"/>
  <c r="D3" i="7"/>
  <c r="C3" i="7"/>
  <c r="C2" i="7" s="1"/>
  <c r="G2" i="7"/>
  <c r="F2" i="7"/>
  <c r="N36" i="6"/>
  <c r="N35" i="6"/>
  <c r="N34" i="6"/>
  <c r="N33" i="6"/>
  <c r="N32" i="6"/>
  <c r="N30" i="6"/>
  <c r="H30" i="6"/>
  <c r="G30" i="6"/>
  <c r="F30" i="6"/>
  <c r="F31" i="6" s="1"/>
  <c r="E30" i="6"/>
  <c r="D30" i="6"/>
  <c r="C30" i="6"/>
  <c r="I30" i="6" s="1"/>
  <c r="B30" i="6"/>
  <c r="N29" i="6"/>
  <c r="H29" i="6"/>
  <c r="G29" i="6"/>
  <c r="F29" i="6"/>
  <c r="E29" i="6"/>
  <c r="D29" i="6"/>
  <c r="C29" i="6"/>
  <c r="I29" i="6" s="1"/>
  <c r="B29" i="6"/>
  <c r="N28" i="6"/>
  <c r="H28" i="6"/>
  <c r="G28" i="6"/>
  <c r="F28" i="6"/>
  <c r="E28" i="6"/>
  <c r="D28" i="6"/>
  <c r="C28" i="6"/>
  <c r="I28" i="6" s="1"/>
  <c r="B28" i="6"/>
  <c r="H27" i="6"/>
  <c r="G27" i="6"/>
  <c r="F27" i="6"/>
  <c r="E27" i="6"/>
  <c r="D27" i="6"/>
  <c r="D31" i="6" s="1"/>
  <c r="C27" i="6"/>
  <c r="I27" i="6" s="1"/>
  <c r="B27" i="6"/>
  <c r="N26" i="6"/>
  <c r="H26" i="6"/>
  <c r="G26" i="6"/>
  <c r="F26" i="6"/>
  <c r="E26" i="6"/>
  <c r="D26" i="6"/>
  <c r="C26" i="6"/>
  <c r="I26" i="6" s="1"/>
  <c r="B26" i="6"/>
  <c r="S25" i="6"/>
  <c r="R25" i="6"/>
  <c r="Q25" i="6"/>
  <c r="P25" i="6"/>
  <c r="O25" i="6"/>
  <c r="N25" i="6"/>
  <c r="I25" i="6"/>
  <c r="H25" i="6"/>
  <c r="G25" i="6"/>
  <c r="G31" i="6" s="1"/>
  <c r="F25" i="6"/>
  <c r="E25" i="6"/>
  <c r="E31" i="6" s="1"/>
  <c r="D25" i="6"/>
  <c r="C25" i="6"/>
  <c r="C31" i="6" s="1"/>
  <c r="B25" i="6"/>
  <c r="S24" i="6"/>
  <c r="R24" i="6"/>
  <c r="Q24" i="6"/>
  <c r="P24" i="6"/>
  <c r="O24" i="6"/>
  <c r="N24" i="6"/>
  <c r="S23" i="6"/>
  <c r="R23" i="6"/>
  <c r="Q23" i="6"/>
  <c r="P23" i="6"/>
  <c r="O23" i="6"/>
  <c r="N23" i="6"/>
  <c r="T22" i="6"/>
  <c r="S21" i="6"/>
  <c r="R21" i="6"/>
  <c r="Q21" i="6"/>
  <c r="P21" i="6"/>
  <c r="O21" i="6"/>
  <c r="N21" i="6"/>
  <c r="B21" i="6"/>
  <c r="S20" i="6"/>
  <c r="R20" i="6"/>
  <c r="Q20" i="6"/>
  <c r="P20" i="6"/>
  <c r="O20" i="6"/>
  <c r="N20" i="6"/>
  <c r="B20" i="6"/>
  <c r="S19" i="6"/>
  <c r="R19" i="6"/>
  <c r="Q19" i="6"/>
  <c r="Q15" i="6" s="1"/>
  <c r="F8" i="6" s="1"/>
  <c r="P19" i="6"/>
  <c r="O19" i="6"/>
  <c r="N19" i="6"/>
  <c r="H19" i="6"/>
  <c r="B19" i="6"/>
  <c r="S18" i="6"/>
  <c r="R18" i="6"/>
  <c r="Q18" i="6"/>
  <c r="P18" i="6"/>
  <c r="O18" i="6"/>
  <c r="O15" i="6" s="1"/>
  <c r="N18" i="6"/>
  <c r="B18" i="6"/>
  <c r="S17" i="6"/>
  <c r="R17" i="6"/>
  <c r="R15" i="6" s="1"/>
  <c r="G8" i="6" s="1"/>
  <c r="Q17" i="6"/>
  <c r="P17" i="6"/>
  <c r="P15" i="6" s="1"/>
  <c r="E8" i="6" s="1"/>
  <c r="O17" i="6"/>
  <c r="N17" i="6"/>
  <c r="D17" i="6"/>
  <c r="B17" i="6"/>
  <c r="S16" i="6"/>
  <c r="R16" i="6"/>
  <c r="Q16" i="6"/>
  <c r="P16" i="6"/>
  <c r="O16" i="6"/>
  <c r="N16" i="6"/>
  <c r="H16" i="6"/>
  <c r="G16" i="6"/>
  <c r="F16" i="6"/>
  <c r="E16" i="6"/>
  <c r="D16" i="6"/>
  <c r="C16" i="6"/>
  <c r="I16" i="6" s="1"/>
  <c r="B16" i="6"/>
  <c r="T15" i="6"/>
  <c r="U6" i="6" s="1"/>
  <c r="S15" i="6"/>
  <c r="N15" i="6"/>
  <c r="U15" i="6" s="1"/>
  <c r="B15" i="6"/>
  <c r="S14" i="6"/>
  <c r="R14" i="6"/>
  <c r="Q14" i="6"/>
  <c r="P14" i="6"/>
  <c r="O14" i="6"/>
  <c r="N14" i="6"/>
  <c r="H14" i="6"/>
  <c r="G14" i="6"/>
  <c r="F14" i="6"/>
  <c r="E14" i="6"/>
  <c r="D14" i="6"/>
  <c r="C14" i="6"/>
  <c r="I14" i="6" s="1"/>
  <c r="B14" i="6"/>
  <c r="S13" i="6"/>
  <c r="R13" i="6"/>
  <c r="Q13" i="6"/>
  <c r="P13" i="6"/>
  <c r="O13" i="6"/>
  <c r="N13" i="6"/>
  <c r="B13" i="6"/>
  <c r="S12" i="6"/>
  <c r="R12" i="6"/>
  <c r="Q12" i="6"/>
  <c r="P12" i="6"/>
  <c r="O12" i="6"/>
  <c r="N12" i="6"/>
  <c r="H12" i="6"/>
  <c r="G12" i="6"/>
  <c r="F12" i="6"/>
  <c r="E12" i="6"/>
  <c r="D12" i="6"/>
  <c r="I12" i="6" s="1"/>
  <c r="C12" i="6"/>
  <c r="B12" i="6"/>
  <c r="S11" i="6"/>
  <c r="R11" i="6"/>
  <c r="Q11" i="6"/>
  <c r="P11" i="6"/>
  <c r="O11" i="6"/>
  <c r="N11" i="6"/>
  <c r="B11" i="6"/>
  <c r="S10" i="6"/>
  <c r="R10" i="6"/>
  <c r="Q10" i="6"/>
  <c r="P10" i="6"/>
  <c r="O10" i="6"/>
  <c r="N10" i="6"/>
  <c r="H10" i="6"/>
  <c r="B10" i="6"/>
  <c r="S9" i="6"/>
  <c r="R9" i="6"/>
  <c r="R7" i="6" s="1"/>
  <c r="Q9" i="6"/>
  <c r="P9" i="6"/>
  <c r="P7" i="6" s="1"/>
  <c r="O9" i="6"/>
  <c r="N9" i="6"/>
  <c r="N37" i="6" s="1"/>
  <c r="H9" i="6"/>
  <c r="B9" i="6"/>
  <c r="S8" i="6"/>
  <c r="R8" i="6"/>
  <c r="Q8" i="6"/>
  <c r="P8" i="6"/>
  <c r="O8" i="6"/>
  <c r="N8" i="6"/>
  <c r="U8" i="6" s="1"/>
  <c r="B8" i="6"/>
  <c r="T7" i="6"/>
  <c r="S7" i="6"/>
  <c r="Q7" i="6"/>
  <c r="O7" i="6"/>
  <c r="B7" i="6"/>
  <c r="H4" i="6"/>
  <c r="G4" i="6"/>
  <c r="F4" i="6"/>
  <c r="F2" i="6" s="1"/>
  <c r="E4" i="6"/>
  <c r="D4" i="6"/>
  <c r="C4" i="6"/>
  <c r="I4" i="6" s="1"/>
  <c r="H3" i="6"/>
  <c r="G3" i="6"/>
  <c r="G2" i="6" s="1"/>
  <c r="F3" i="6"/>
  <c r="E3" i="6"/>
  <c r="E2" i="6" s="1"/>
  <c r="D3" i="6"/>
  <c r="C3" i="6"/>
  <c r="I3" i="6" s="1"/>
  <c r="M2" i="6"/>
  <c r="K53" i="5"/>
  <c r="J53" i="5"/>
  <c r="I53" i="5"/>
  <c r="H53" i="5"/>
  <c r="G53" i="5"/>
  <c r="F53" i="5"/>
  <c r="K52" i="5"/>
  <c r="J52" i="5"/>
  <c r="I52" i="5"/>
  <c r="H52" i="5"/>
  <c r="G52" i="5"/>
  <c r="F52" i="5"/>
  <c r="K51" i="5"/>
  <c r="J51" i="5"/>
  <c r="I51" i="5"/>
  <c r="H51" i="5"/>
  <c r="G51" i="5"/>
  <c r="F51" i="5"/>
  <c r="K50" i="5"/>
  <c r="J50" i="5"/>
  <c r="I50" i="5"/>
  <c r="H50" i="5"/>
  <c r="G50" i="5"/>
  <c r="F50" i="5"/>
  <c r="K48" i="5"/>
  <c r="J48" i="5"/>
  <c r="I48" i="5"/>
  <c r="H48" i="5"/>
  <c r="G48" i="5"/>
  <c r="F48" i="5"/>
  <c r="K47" i="5"/>
  <c r="J47" i="5"/>
  <c r="I47" i="5"/>
  <c r="H47" i="5"/>
  <c r="G47" i="5"/>
  <c r="F47" i="5"/>
  <c r="K46" i="5"/>
  <c r="J46" i="5"/>
  <c r="I46" i="5"/>
  <c r="H46" i="5"/>
  <c r="G46" i="5"/>
  <c r="F46" i="5"/>
  <c r="K45" i="5"/>
  <c r="J45" i="5"/>
  <c r="I45" i="5"/>
  <c r="H45" i="5"/>
  <c r="G45" i="5"/>
  <c r="F45" i="5"/>
  <c r="K44" i="5"/>
  <c r="J44" i="5"/>
  <c r="I44" i="5"/>
  <c r="H44" i="5"/>
  <c r="G44" i="5"/>
  <c r="F44" i="5"/>
  <c r="K43" i="5"/>
  <c r="J43" i="5"/>
  <c r="I43" i="5"/>
  <c r="H43" i="5"/>
  <c r="G43" i="5"/>
  <c r="F43" i="5"/>
  <c r="K42" i="5"/>
  <c r="J42" i="5"/>
  <c r="I42" i="5"/>
  <c r="H42" i="5"/>
  <c r="G42" i="5"/>
  <c r="F42" i="5"/>
  <c r="K41" i="5"/>
  <c r="J41" i="5"/>
  <c r="J55" i="5" s="1"/>
  <c r="I41" i="5"/>
  <c r="H41" i="5"/>
  <c r="H55" i="5" s="1"/>
  <c r="G41" i="5"/>
  <c r="F41" i="5"/>
  <c r="K40" i="5"/>
  <c r="K55" i="5" s="1"/>
  <c r="J40" i="5"/>
  <c r="I40" i="5"/>
  <c r="I55" i="5" s="1"/>
  <c r="H40" i="5"/>
  <c r="G40" i="5"/>
  <c r="G55" i="5" s="1"/>
  <c r="F40" i="5"/>
  <c r="F55" i="5" s="1"/>
  <c r="K22" i="5"/>
  <c r="J22" i="5"/>
  <c r="I22" i="5"/>
  <c r="H22" i="5"/>
  <c r="G22" i="5"/>
  <c r="F22" i="5"/>
  <c r="K21" i="5"/>
  <c r="J21" i="5"/>
  <c r="I21" i="5"/>
  <c r="H21" i="5"/>
  <c r="G21" i="5"/>
  <c r="F21" i="5"/>
  <c r="K20" i="5"/>
  <c r="J20" i="5"/>
  <c r="I20" i="5"/>
  <c r="H20" i="5"/>
  <c r="G20" i="5"/>
  <c r="F20" i="5"/>
  <c r="K19" i="5"/>
  <c r="J19" i="5"/>
  <c r="I19" i="5"/>
  <c r="H19" i="5"/>
  <c r="G19" i="5"/>
  <c r="F19" i="5"/>
  <c r="K17" i="5"/>
  <c r="J17" i="5"/>
  <c r="I17" i="5"/>
  <c r="H17" i="5"/>
  <c r="G17" i="5"/>
  <c r="F17" i="5"/>
  <c r="K16" i="5"/>
  <c r="J16" i="5"/>
  <c r="I16" i="5"/>
  <c r="H16" i="5"/>
  <c r="G16" i="5"/>
  <c r="F16" i="5"/>
  <c r="K15" i="5"/>
  <c r="J15" i="5"/>
  <c r="I15" i="5"/>
  <c r="H15" i="5"/>
  <c r="G15" i="5"/>
  <c r="F15" i="5"/>
  <c r="K14" i="5"/>
  <c r="J14" i="5"/>
  <c r="I14" i="5"/>
  <c r="H14" i="5"/>
  <c r="G14" i="5"/>
  <c r="F14" i="5"/>
  <c r="K13" i="5"/>
  <c r="J13" i="5"/>
  <c r="I13" i="5"/>
  <c r="H13" i="5"/>
  <c r="G13" i="5"/>
  <c r="F13" i="5"/>
  <c r="K12" i="5"/>
  <c r="J12" i="5"/>
  <c r="I12" i="5"/>
  <c r="H12" i="5"/>
  <c r="G12" i="5"/>
  <c r="F12" i="5"/>
  <c r="K11" i="5"/>
  <c r="J11" i="5"/>
  <c r="I11" i="5"/>
  <c r="H11" i="5"/>
  <c r="G11" i="5"/>
  <c r="F11" i="5"/>
  <c r="K10" i="5"/>
  <c r="J10" i="5"/>
  <c r="I10" i="5"/>
  <c r="H10" i="5"/>
  <c r="G10" i="5"/>
  <c r="F10" i="5"/>
  <c r="F26" i="5" s="1"/>
  <c r="K9" i="5"/>
  <c r="K26" i="5" s="1"/>
  <c r="J9" i="5"/>
  <c r="J26" i="5" s="1"/>
  <c r="I9" i="5"/>
  <c r="I26" i="5" s="1"/>
  <c r="H9" i="5"/>
  <c r="H26" i="5" s="1"/>
  <c r="G9" i="5"/>
  <c r="G26" i="5" s="1"/>
  <c r="F9" i="5"/>
  <c r="K293" i="3"/>
  <c r="J293" i="3"/>
  <c r="I293" i="3"/>
  <c r="H293" i="3"/>
  <c r="G293" i="3"/>
  <c r="F293" i="3"/>
  <c r="E293" i="3"/>
  <c r="M292" i="3"/>
  <c r="M291" i="3"/>
  <c r="M290" i="3"/>
  <c r="M289" i="3"/>
  <c r="M288" i="3"/>
  <c r="M287" i="3"/>
  <c r="M286" i="3"/>
  <c r="L293" i="3"/>
  <c r="G275" i="3"/>
  <c r="F275" i="3"/>
  <c r="F269" i="3" s="1"/>
  <c r="E275" i="3"/>
  <c r="E269" i="3" s="1"/>
  <c r="K258" i="3"/>
  <c r="J258" i="3"/>
  <c r="I258" i="3"/>
  <c r="H258" i="3"/>
  <c r="G258" i="3"/>
  <c r="F258" i="3"/>
  <c r="E258" i="3"/>
  <c r="L257" i="3"/>
  <c r="K257" i="3"/>
  <c r="J257" i="3"/>
  <c r="I257" i="3"/>
  <c r="H257" i="3"/>
  <c r="M254" i="3"/>
  <c r="L258" i="3"/>
  <c r="L239" i="3"/>
  <c r="K239" i="3"/>
  <c r="J239" i="3"/>
  <c r="I239" i="3"/>
  <c r="H239" i="3"/>
  <c r="G239" i="3"/>
  <c r="F239" i="3"/>
  <c r="M236" i="3"/>
  <c r="M233" i="3"/>
  <c r="M230" i="3"/>
  <c r="M227" i="3"/>
  <c r="M224" i="3"/>
  <c r="M221" i="3"/>
  <c r="M218" i="3"/>
  <c r="M215" i="3"/>
  <c r="M212" i="3"/>
  <c r="M209" i="3"/>
  <c r="M206" i="3"/>
  <c r="M167" i="3"/>
  <c r="K167" i="3"/>
  <c r="J167" i="3"/>
  <c r="I167" i="3"/>
  <c r="H167" i="3"/>
  <c r="G167" i="3"/>
  <c r="F167" i="3"/>
  <c r="E167" i="3"/>
  <c r="M164" i="3"/>
  <c r="M161" i="3"/>
  <c r="M158" i="3"/>
  <c r="M155" i="3"/>
  <c r="M153" i="3"/>
  <c r="M150" i="3"/>
  <c r="M147" i="3"/>
  <c r="M144" i="3"/>
  <c r="M141" i="3"/>
  <c r="M138" i="3"/>
  <c r="M135" i="3"/>
  <c r="M132" i="3"/>
  <c r="M129" i="3"/>
  <c r="M126" i="3"/>
  <c r="M123" i="3"/>
  <c r="M120" i="3"/>
  <c r="M117" i="3"/>
  <c r="M100" i="3"/>
  <c r="M97" i="3"/>
  <c r="M94" i="3"/>
  <c r="M90" i="3"/>
  <c r="M87" i="3"/>
  <c r="M84" i="3"/>
  <c r="M79" i="3"/>
  <c r="M76" i="3"/>
  <c r="M73" i="3"/>
  <c r="K106" i="3"/>
  <c r="M70" i="3"/>
  <c r="M67" i="3"/>
  <c r="M64" i="3"/>
  <c r="L23" i="3"/>
  <c r="K23" i="3"/>
  <c r="J23" i="3"/>
  <c r="I23" i="3"/>
  <c r="H23" i="3"/>
  <c r="G23" i="3"/>
  <c r="F23" i="3"/>
  <c r="E23" i="3"/>
  <c r="M16" i="3"/>
  <c r="M12" i="3"/>
  <c r="J2" i="7"/>
  <c r="H21" i="6"/>
  <c r="G21" i="6"/>
  <c r="F21" i="6"/>
  <c r="E21" i="6"/>
  <c r="D21" i="6"/>
  <c r="C21" i="6"/>
  <c r="H20" i="6"/>
  <c r="G20" i="6"/>
  <c r="F20" i="6"/>
  <c r="E20" i="6"/>
  <c r="C20" i="6"/>
  <c r="G19" i="6"/>
  <c r="F19" i="6"/>
  <c r="E19" i="6"/>
  <c r="D19" i="6"/>
  <c r="C19" i="6"/>
  <c r="H18" i="6"/>
  <c r="G18" i="6"/>
  <c r="F18" i="6"/>
  <c r="E18" i="6"/>
  <c r="H17" i="6"/>
  <c r="G17" i="6"/>
  <c r="F17" i="6"/>
  <c r="E17" i="6"/>
  <c r="C17" i="6"/>
  <c r="H15" i="6"/>
  <c r="G15" i="6"/>
  <c r="F15" i="6"/>
  <c r="E15" i="6"/>
  <c r="D15" i="6"/>
  <c r="C15" i="6"/>
  <c r="H13" i="6"/>
  <c r="G13" i="6"/>
  <c r="F13" i="6"/>
  <c r="E13" i="6"/>
  <c r="C13" i="6"/>
  <c r="H11" i="6"/>
  <c r="G11" i="6"/>
  <c r="F11" i="6"/>
  <c r="E11" i="6"/>
  <c r="C11" i="6"/>
  <c r="G10" i="6"/>
  <c r="F10" i="6"/>
  <c r="E10" i="6"/>
  <c r="D10" i="6"/>
  <c r="C10" i="6"/>
  <c r="I10" i="6" s="1"/>
  <c r="G9" i="6"/>
  <c r="F9" i="6"/>
  <c r="E9" i="6"/>
  <c r="D9" i="6"/>
  <c r="H8" i="6"/>
  <c r="D7" i="6"/>
  <c r="I3" i="7" l="1"/>
  <c r="I4" i="7"/>
  <c r="D2" i="6"/>
  <c r="H31" i="6"/>
  <c r="D2" i="7"/>
  <c r="I2" i="7" s="1"/>
  <c r="H2" i="6"/>
  <c r="M23" i="3"/>
  <c r="M293" i="3"/>
  <c r="M258" i="3"/>
  <c r="I21" i="6"/>
  <c r="K2" i="6"/>
  <c r="C67" i="9"/>
  <c r="I57" i="9"/>
  <c r="L57" i="9"/>
  <c r="D8" i="6"/>
  <c r="D83" i="8"/>
  <c r="I11" i="6"/>
  <c r="E83" i="8"/>
  <c r="E7" i="6"/>
  <c r="E74" i="9"/>
  <c r="E67" i="9"/>
  <c r="I15" i="6"/>
  <c r="I19" i="6"/>
  <c r="F83" i="8"/>
  <c r="F7" i="6"/>
  <c r="G83" i="8"/>
  <c r="G7" i="6"/>
  <c r="E32" i="7"/>
  <c r="I17" i="6"/>
  <c r="H7" i="6"/>
  <c r="H83" i="8"/>
  <c r="D11" i="6"/>
  <c r="C2" i="6"/>
  <c r="I2" i="6" s="1"/>
  <c r="O48" i="9"/>
  <c r="G56" i="9"/>
  <c r="G80" i="9"/>
  <c r="O46" i="9"/>
  <c r="N7" i="6"/>
  <c r="C9" i="6"/>
  <c r="I9" i="6" s="1"/>
  <c r="C18" i="6"/>
  <c r="O45" i="9"/>
  <c r="O56" i="9" s="1"/>
  <c r="H56" i="9"/>
  <c r="H67" i="9" s="1"/>
  <c r="H72" i="9"/>
  <c r="D20" i="6"/>
  <c r="I20" i="6" s="1"/>
  <c r="D13" i="6"/>
  <c r="I13" i="6" s="1"/>
  <c r="D18" i="6"/>
  <c r="D32" i="7"/>
  <c r="O50" i="9"/>
  <c r="G71" i="9"/>
  <c r="E82" i="9"/>
  <c r="D81" i="9"/>
  <c r="F82" i="9"/>
  <c r="G82" i="9"/>
  <c r="D56" i="9"/>
  <c r="D67" i="9" s="1"/>
  <c r="D80" i="9"/>
  <c r="F81" i="9"/>
  <c r="H82" i="9"/>
  <c r="F56" i="9"/>
  <c r="F67" i="9" s="1"/>
  <c r="E83" i="9" l="1"/>
  <c r="G74" i="9"/>
  <c r="G67" i="9"/>
  <c r="E57" i="9"/>
  <c r="E75" i="9" s="1"/>
  <c r="H74" i="9"/>
  <c r="H83" i="9" s="1"/>
  <c r="M57" i="9"/>
  <c r="J57" i="9"/>
  <c r="I18" i="6"/>
  <c r="C8" i="6"/>
  <c r="I8" i="6" s="1"/>
  <c r="F57" i="9"/>
  <c r="F75" i="9" s="1"/>
  <c r="G57" i="9"/>
  <c r="G75" i="9" s="1"/>
  <c r="G83" i="9" s="1"/>
  <c r="U7" i="6"/>
  <c r="D74" i="9"/>
  <c r="D83" i="9" s="1"/>
  <c r="H68" i="9"/>
  <c r="K57" i="9"/>
  <c r="H57" i="9"/>
  <c r="H75" i="9" s="1"/>
  <c r="L106" i="3"/>
  <c r="D57" i="9"/>
  <c r="D75" i="9" s="1"/>
  <c r="I68" i="9"/>
  <c r="F74" i="9"/>
  <c r="F83" i="9" s="1"/>
  <c r="C7" i="6" l="1"/>
  <c r="I7" i="6" s="1"/>
  <c r="J2" i="6" s="1"/>
  <c r="L167" i="3"/>
  <c r="C83" i="8" l="1"/>
  <c r="H8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12" authorId="0" shapeId="0" xr:uid="{00000000-0006-0000-0200-000002000000}">
      <text>
        <r>
          <rPr>
            <sz val="10"/>
            <color rgb="FF000000"/>
            <rFont val="Arial"/>
            <scheme val="minor"/>
          </rPr>
          <t>======
ID#AAAArWo4oMY
user    (2023-01-25 04:31:18)
Stasiun Daop 1 - 8 = 447
Stasiun MRTJ        =   13</t>
        </r>
      </text>
    </comment>
    <comment ref="I16" authorId="0" shapeId="0" xr:uid="{00000000-0006-0000-0200-000003000000}">
      <text>
        <r>
          <rPr>
            <sz val="10"/>
            <color rgb="FF000000"/>
            <rFont val="Arial"/>
            <scheme val="minor"/>
          </rPr>
          <t>======
ID#AAAArWo4oMI
user    (2023-01-25 04:31:18)
Stasiun Divre 1 - 4  = 153
Stasiun LRT Sumsel = 13</t>
        </r>
      </text>
    </comment>
  </commentList>
  <extLst>
    <ext xmlns:r="http://schemas.openxmlformats.org/officeDocument/2006/relationships" uri="GoogleSheetsCustomDataVersion1">
      <go:sheetsCustomData xmlns:go="http://customooxmlschemas.google.com/" r:id="rId1" roundtripDataSignature="AMtx7mheBI5/P144ey/XPiBa6rfbq4DXzg=="/>
    </ext>
  </extLst>
</comments>
</file>

<file path=xl/sharedStrings.xml><?xml version="1.0" encoding="utf-8"?>
<sst xmlns="http://schemas.openxmlformats.org/spreadsheetml/2006/main" count="3098" uniqueCount="1374">
  <si>
    <t xml:space="preserve"> </t>
  </si>
  <si>
    <t>Jumlah Stasiun Kereta Api Yang Melayani Naik/Turun Penumpang di Jawa dan Sumatera</t>
  </si>
  <si>
    <t>Number of Train Stations in Java and Sumatera</t>
  </si>
  <si>
    <t>Semester I  Tahun 2022</t>
  </si>
  <si>
    <t>Rata-rata Pertumbuhan</t>
  </si>
  <si>
    <t>No.</t>
  </si>
  <si>
    <t>U r a i a n</t>
  </si>
  <si>
    <t>Satuan</t>
  </si>
  <si>
    <t>Januari</t>
  </si>
  <si>
    <t>Februari</t>
  </si>
  <si>
    <t>Maret</t>
  </si>
  <si>
    <t>April</t>
  </si>
  <si>
    <t>Mei</t>
  </si>
  <si>
    <t>Juni</t>
  </si>
  <si>
    <t>Descriptions</t>
  </si>
  <si>
    <t>Unit</t>
  </si>
  <si>
    <t>Average Growth Rate (%)</t>
  </si>
  <si>
    <t>Wilayah Jawa</t>
  </si>
  <si>
    <t xml:space="preserve">Jawa </t>
  </si>
  <si>
    <t xml:space="preserve">Java </t>
  </si>
  <si>
    <t>Wilayah Sumatera</t>
  </si>
  <si>
    <t>Jawa</t>
  </si>
  <si>
    <t>Sumatera</t>
  </si>
  <si>
    <t>Sumatra</t>
  </si>
  <si>
    <t xml:space="preserve">Produksi Penumpang dan Barang Angkutan Kereta Api di Jawa dan Sumatera    </t>
  </si>
  <si>
    <t>Production of Railway Passengers and Freight in Java and Sumatera</t>
  </si>
  <si>
    <t>Grafik Tren</t>
  </si>
  <si>
    <t>Trend Graph</t>
  </si>
  <si>
    <t>A</t>
  </si>
  <si>
    <t xml:space="preserve"> Jawa / Java</t>
  </si>
  <si>
    <t>Orang</t>
  </si>
  <si>
    <t>Person</t>
  </si>
  <si>
    <t xml:space="preserve"> Rata-rata perjalanan penumpang</t>
  </si>
  <si>
    <t>Km</t>
  </si>
  <si>
    <t>Thousand Ton</t>
  </si>
  <si>
    <t>(000 Ton)</t>
  </si>
  <si>
    <t>Thousand Ton-Km</t>
  </si>
  <si>
    <t xml:space="preserve"> Rata-rata jarak angkut barang</t>
  </si>
  <si>
    <t xml:space="preserve"> /Average freight length distance</t>
  </si>
  <si>
    <t>B</t>
  </si>
  <si>
    <t xml:space="preserve">                               (000 Km)</t>
  </si>
  <si>
    <t xml:space="preserve">Produksi Penumpang Angkutan Kereta Api di Jawa dan Sumatera Menurut Lintasan    </t>
  </si>
  <si>
    <t>Production of Railway Passengers in Java and Sumatera by Track</t>
  </si>
  <si>
    <t>KA Lebaran</t>
  </si>
  <si>
    <t xml:space="preserve"> KA Utama</t>
  </si>
  <si>
    <t>Pnp</t>
  </si>
  <si>
    <t xml:space="preserve"> Main Line Train</t>
  </si>
  <si>
    <t>Passangers</t>
  </si>
  <si>
    <t>KA Ekonomi Jarak Jauh</t>
  </si>
  <si>
    <t>KA Ekonomi Jarak Sedang</t>
  </si>
  <si>
    <t xml:space="preserve"> KA Lokal Raya</t>
  </si>
  <si>
    <t xml:space="preserve"> Local Train</t>
  </si>
  <si>
    <t>3</t>
  </si>
  <si>
    <t>KRL Jabodetabek</t>
  </si>
  <si>
    <t>KA Ekonomi Jarak Dekat</t>
  </si>
  <si>
    <t>KRD Ekonomi Non Jabodetabek</t>
  </si>
  <si>
    <t>4</t>
  </si>
  <si>
    <t>KRL Yogyakarta</t>
  </si>
  <si>
    <t>Yogyakarta Commuter Train</t>
  </si>
  <si>
    <t>KA Lokal Raya</t>
  </si>
  <si>
    <t>5</t>
  </si>
  <si>
    <t xml:space="preserve"> KA Bandara Kualanamu</t>
  </si>
  <si>
    <t>Kualanamu Airport Railways</t>
  </si>
  <si>
    <t>6</t>
  </si>
  <si>
    <t xml:space="preserve"> KA Perintis Cut Meutia</t>
  </si>
  <si>
    <t>Krueng Mane-Bungkah-Krueng Geukeuh Railways Pilot Project</t>
  </si>
  <si>
    <t>7</t>
  </si>
  <si>
    <t xml:space="preserve"> KA Perintis Jenggala (Sudah Menjadi KA PSO)</t>
  </si>
  <si>
    <t>-</t>
  </si>
  <si>
    <t>Sidoarjo - Tulangan - Tarik - Mojokerto Railways Pilot Project</t>
  </si>
  <si>
    <t>8</t>
  </si>
  <si>
    <t>KA Perintis Bathara Kresna</t>
  </si>
  <si>
    <t>Solo-Purwosari-Wonogiri Railways Pilot Project</t>
  </si>
  <si>
    <t>9</t>
  </si>
  <si>
    <t>KA Perintis Kertalaya</t>
  </si>
  <si>
    <t>Kertapati-Inderalaya Railways Pilot Project</t>
  </si>
  <si>
    <t>10</t>
  </si>
  <si>
    <t>KA Perintis Lembah Anai</t>
  </si>
  <si>
    <t>Lubuk Alung-Kayu Tanam Railways Pilot Project</t>
  </si>
  <si>
    <t>11</t>
  </si>
  <si>
    <t>KA Perintis Siliwangi (Sudah menjadi KA PSO)</t>
  </si>
  <si>
    <t>Sukabumi-Cianjur Railways Pilot Project</t>
  </si>
  <si>
    <t>12</t>
  </si>
  <si>
    <t>KA Perintis Bandara Internasional Minangkabau-Padang</t>
  </si>
  <si>
    <t>13</t>
  </si>
  <si>
    <t>KA Perintis Lintas Pelayanan Bandara Sultan Mahmud Badaruddin II – Ogan Permata Indah Kereta Api Ringan (LRT) Sumatera Selatan</t>
  </si>
  <si>
    <t>14</t>
  </si>
  <si>
    <t>KA Perintis Datuk Belambangan</t>
  </si>
  <si>
    <t>N/A</t>
  </si>
  <si>
    <t xml:space="preserve">Tebing Tinggi - Lalalng
</t>
  </si>
  <si>
    <t>15</t>
  </si>
  <si>
    <t>KA Bandara Soekarno Hatta</t>
  </si>
  <si>
    <t>Soekarno Hatta Airport Railways</t>
  </si>
  <si>
    <t>16</t>
  </si>
  <si>
    <t>MRT Jakarta</t>
  </si>
  <si>
    <t>17</t>
  </si>
  <si>
    <t>LRT Jakarta (Velodrome-Kelapa Gading)</t>
  </si>
  <si>
    <t>Produksi Barang Kelompok Terbesar Angkutan Kereta Api</t>
  </si>
  <si>
    <t>Production of Main goods Commodities Carried by Train</t>
  </si>
  <si>
    <t>dalam ribuan ton</t>
  </si>
  <si>
    <t xml:space="preserve"> Minyak Bumi (BBM)</t>
  </si>
  <si>
    <t>Ton</t>
  </si>
  <si>
    <t xml:space="preserve">      Oil Fuel</t>
  </si>
  <si>
    <t xml:space="preserve"> P u p u k</t>
  </si>
  <si>
    <t xml:space="preserve">     Fertilizer</t>
  </si>
  <si>
    <t xml:space="preserve"> S e m e n</t>
  </si>
  <si>
    <t xml:space="preserve">      C e m e n t</t>
  </si>
  <si>
    <t xml:space="preserve"> Batubara</t>
  </si>
  <si>
    <t xml:space="preserve">      C o a l</t>
  </si>
  <si>
    <t>Hasil Perkebunan</t>
  </si>
  <si>
    <t xml:space="preserve">     Plantation Product</t>
  </si>
  <si>
    <t xml:space="preserve"> Peti Kemas</t>
  </si>
  <si>
    <t xml:space="preserve">      Containers</t>
  </si>
  <si>
    <t>Pasir Kuarsa</t>
  </si>
  <si>
    <t xml:space="preserve">     Quartz Sand</t>
  </si>
  <si>
    <t>Karet&amp;Klinker</t>
  </si>
  <si>
    <t xml:space="preserve">     Rabber</t>
  </si>
  <si>
    <t>B. C. (Barang Cepat)</t>
  </si>
  <si>
    <t xml:space="preserve">    Express Freight</t>
  </si>
  <si>
    <t>B. H. P.(Barang Hantaran Penumpang)</t>
  </si>
  <si>
    <t xml:space="preserve">    Freight by Passenger </t>
  </si>
  <si>
    <t>Lain-Lain</t>
  </si>
  <si>
    <t xml:space="preserve">      Miscellaneous</t>
  </si>
  <si>
    <t>Penetapan Pelaksanaan PSO</t>
  </si>
  <si>
    <t>1</t>
  </si>
  <si>
    <t>2</t>
  </si>
  <si>
    <t>Jumlah Penumpang PSO</t>
  </si>
  <si>
    <t>Total Passengger of PSO</t>
  </si>
  <si>
    <t>a</t>
  </si>
  <si>
    <t>b</t>
  </si>
  <si>
    <t>c</t>
  </si>
  <si>
    <t>d</t>
  </si>
  <si>
    <t xml:space="preserve">Pnp              Passangers
</t>
  </si>
  <si>
    <t>Jumlah Penumpang PSO Kereta Api</t>
  </si>
  <si>
    <t>Total Passengger Train of PSO</t>
  </si>
  <si>
    <t>Jumlah Penumpang PSO Kereta Api Ekonomi Jarak Jauh</t>
  </si>
  <si>
    <t>Jumlah Penumpang PSO Kereta Api Ekonomi Jarak Sedang</t>
  </si>
  <si>
    <t>Jumlah Penumpang PSO Kereta Api Ekonomi Jarak Dekat</t>
  </si>
  <si>
    <t>Jumlah Penumpang PSO KRD Ekonomi</t>
  </si>
  <si>
    <t>Jumlah Penumpang PSO Kereta Api Ekonomi Lebaran</t>
  </si>
  <si>
    <t>Pnp              Passangers</t>
  </si>
  <si>
    <t>Jumlah Penumpang PSO KRL Yogyakarta</t>
  </si>
  <si>
    <t>Jumlah Penumpang PSO KRL Jabodetabek</t>
  </si>
  <si>
    <t>Tingkat Pelayanan</t>
  </si>
  <si>
    <t>Level of Services</t>
  </si>
  <si>
    <t>%</t>
  </si>
  <si>
    <t>Kejadian</t>
  </si>
  <si>
    <t>Produksi Penumpang Kereta Api berdasarkan Stasiun Kereta Api</t>
  </si>
  <si>
    <t>Production of Railway Passengers Based on Railway Station</t>
  </si>
  <si>
    <t>DAOP I JAKARTA</t>
  </si>
  <si>
    <t>CIPINANG</t>
  </si>
  <si>
    <t>BUARAN</t>
  </si>
  <si>
    <t>BATUTULIS</t>
  </si>
  <si>
    <t>JATINEGARA</t>
  </si>
  <si>
    <t>TANAHABANG</t>
  </si>
  <si>
    <t>KEBAYORAN</t>
  </si>
  <si>
    <t>BOGOR</t>
  </si>
  <si>
    <t>KEDUNGGEDEH</t>
  </si>
  <si>
    <t>KARANGTENGAH</t>
  </si>
  <si>
    <t>KRENCENG</t>
  </si>
  <si>
    <t>TANJUNGPRIUK</t>
  </si>
  <si>
    <t>KLENDER</t>
  </si>
  <si>
    <t>BEKASI</t>
  </si>
  <si>
    <t>SERPONG</t>
  </si>
  <si>
    <t>GAMBIR</t>
  </si>
  <si>
    <t>DAWUAN</t>
  </si>
  <si>
    <t>CILEGON</t>
  </si>
  <si>
    <t>CIKARANG</t>
  </si>
  <si>
    <t>CIKAMPEK</t>
  </si>
  <si>
    <t>CIKEUSAL</t>
  </si>
  <si>
    <t>CIKINI</t>
  </si>
  <si>
    <t>CILEJIT</t>
  </si>
  <si>
    <t>CISAAT</t>
  </si>
  <si>
    <t>CATANG</t>
  </si>
  <si>
    <t>CIGADING</t>
  </si>
  <si>
    <t>CIGOMBONG</t>
  </si>
  <si>
    <t>TENJO</t>
  </si>
  <si>
    <t>CAKUNG</t>
  </si>
  <si>
    <t>CICURUG</t>
  </si>
  <si>
    <t>TAMBUN</t>
  </si>
  <si>
    <t>DURI</t>
  </si>
  <si>
    <t>CIBINONG</t>
  </si>
  <si>
    <t>CIBADAK</t>
  </si>
  <si>
    <t>KLARI</t>
  </si>
  <si>
    <t>KEMAYORAN</t>
  </si>
  <si>
    <t>PALMERAH</t>
  </si>
  <si>
    <t>WALANTAKA</t>
  </si>
  <si>
    <t>MASENG</t>
  </si>
  <si>
    <t>RAJAWALI</t>
  </si>
  <si>
    <t>PARUNGPANJANG</t>
  </si>
  <si>
    <t>ANGKE</t>
  </si>
  <si>
    <t>PONDOKRANJI</t>
  </si>
  <si>
    <t>MERAK</t>
  </si>
  <si>
    <t>PASARSENEN</t>
  </si>
  <si>
    <t>MAJA</t>
  </si>
  <si>
    <t>MANGGARAI</t>
  </si>
  <si>
    <t>RANGKASBITUNG</t>
  </si>
  <si>
    <t>LEMAHABANG</t>
  </si>
  <si>
    <t>ANCOL</t>
  </si>
  <si>
    <t>JAMBUBARU</t>
  </si>
  <si>
    <t>KRAMAT</t>
  </si>
  <si>
    <t>KOSAMBI</t>
  </si>
  <si>
    <t>KARANGANTU</t>
  </si>
  <si>
    <t>PONDOKJATI</t>
  </si>
  <si>
    <t>SUKABUMI</t>
  </si>
  <si>
    <t>KARAWANG</t>
  </si>
  <si>
    <t>SERANG</t>
  </si>
  <si>
    <t>NAMBO</t>
  </si>
  <si>
    <t>SUDIMARA</t>
  </si>
  <si>
    <t>DAOP II BANDUNG</t>
  </si>
  <si>
    <t>PADALARANG</t>
  </si>
  <si>
    <t>CIREUNGAS</t>
  </si>
  <si>
    <t>PASIRJENGKOL</t>
  </si>
  <si>
    <t>CIRANJANG</t>
  </si>
  <si>
    <t>CIPEUYEUM</t>
  </si>
  <si>
    <t>CIPEUNDEUY</t>
  </si>
  <si>
    <t>CIKUDAPATEUH</t>
  </si>
  <si>
    <t>CIPATAT</t>
  </si>
  <si>
    <t>PLERED</t>
  </si>
  <si>
    <t>NAGREG</t>
  </si>
  <si>
    <t>KARANGSARI</t>
  </si>
  <si>
    <t>MASWATI</t>
  </si>
  <si>
    <t>KIARACONDONG</t>
  </si>
  <si>
    <t>LELES</t>
  </si>
  <si>
    <t>BANJAR</t>
  </si>
  <si>
    <t>LEUWIGOONG</t>
  </si>
  <si>
    <t>LAMPEGAN</t>
  </si>
  <si>
    <t>PURWAKARTA</t>
  </si>
  <si>
    <t>GARUT</t>
  </si>
  <si>
    <t>RENDEH</t>
  </si>
  <si>
    <t>GADOBANGKONG</t>
  </si>
  <si>
    <t>SUKATANI</t>
  </si>
  <si>
    <t>GANDASOLI</t>
  </si>
  <si>
    <t>GEDEBAGE</t>
  </si>
  <si>
    <t>RANCAEKEK</t>
  </si>
  <si>
    <t>HAURPUGUR</t>
  </si>
  <si>
    <t>SASAKSAAT</t>
  </si>
  <si>
    <t>CIBATU</t>
  </si>
  <si>
    <t>CIANJUR</t>
  </si>
  <si>
    <t>CIROYOM</t>
  </si>
  <si>
    <t>CIAMIS</t>
  </si>
  <si>
    <t>WANARAJA</t>
  </si>
  <si>
    <t>CICALENGKA</t>
  </si>
  <si>
    <t>CIGANEA</t>
  </si>
  <si>
    <t>CIBUNGUR</t>
  </si>
  <si>
    <t>CIAWI</t>
  </si>
  <si>
    <t>CIBEBER</t>
  </si>
  <si>
    <t>TASIKMALAYA</t>
  </si>
  <si>
    <t>BANDUNG</t>
  </si>
  <si>
    <t>CIMEKAR</t>
  </si>
  <si>
    <t>CIMAHI</t>
  </si>
  <si>
    <t>CIKADONGDONG</t>
  </si>
  <si>
    <t>CIMINDI</t>
  </si>
  <si>
    <t>CILAME</t>
  </si>
  <si>
    <t>DAOP III CIREBON</t>
  </si>
  <si>
    <t>HAURGEULIS</t>
  </si>
  <si>
    <t>PEGADENBARU</t>
  </si>
  <si>
    <t>BABAKAN</t>
  </si>
  <si>
    <t>JATIBARANG</t>
  </si>
  <si>
    <t>BREBES</t>
  </si>
  <si>
    <t>TANJUNG</t>
  </si>
  <si>
    <t>ARJAWINANGUN</t>
  </si>
  <si>
    <t>LOSARI</t>
  </si>
  <si>
    <t>CILEDUG</t>
  </si>
  <si>
    <t>CIREBON</t>
  </si>
  <si>
    <t>CIREBON PRUJAKAN</t>
  </si>
  <si>
    <t>TERISI</t>
  </si>
  <si>
    <t>KETANGGUNGAN</t>
  </si>
  <si>
    <t>DAOP IV SEMARANG</t>
  </si>
  <si>
    <t>KARANGSONO</t>
  </si>
  <si>
    <t>JAMBON</t>
  </si>
  <si>
    <t>DOPLANG</t>
  </si>
  <si>
    <t>TUNTANG</t>
  </si>
  <si>
    <t>KALIWUNGU</t>
  </si>
  <si>
    <t>BRUMBUNG</t>
  </si>
  <si>
    <t>BATANG</t>
  </si>
  <si>
    <t>TELAWA</t>
  </si>
  <si>
    <t>SEMARANG PONCOL</t>
  </si>
  <si>
    <t>WELERI</t>
  </si>
  <si>
    <t>SEDADI</t>
  </si>
  <si>
    <t>KEDUNGJATI</t>
  </si>
  <si>
    <t>SEMARANG TAWANG</t>
  </si>
  <si>
    <t>WADU</t>
  </si>
  <si>
    <t>KARANGJATI</t>
  </si>
  <si>
    <t>KRADENAN</t>
  </si>
  <si>
    <t>GUBUG</t>
  </si>
  <si>
    <t>NGROMBO</t>
  </si>
  <si>
    <t>ALASTUA</t>
  </si>
  <si>
    <t>CEPU</t>
  </si>
  <si>
    <t>PEKALONGAN</t>
  </si>
  <si>
    <t>AMBARAWA</t>
  </si>
  <si>
    <t>TEGAL</t>
  </si>
  <si>
    <t>PEMALANG</t>
  </si>
  <si>
    <t>GUNDIH</t>
  </si>
  <si>
    <t>RANDUBLATUNG</t>
  </si>
  <si>
    <t>GAMBRINGAN</t>
  </si>
  <si>
    <t>DAOP V PURWOKERTO</t>
  </si>
  <si>
    <t>KUTOWINANGUN</t>
  </si>
  <si>
    <t>KROYA</t>
  </si>
  <si>
    <t>KUTOARJO</t>
  </si>
  <si>
    <t>KARANGANYAR</t>
  </si>
  <si>
    <t>GOMBONG</t>
  </si>
  <si>
    <t>PRUPUK</t>
  </si>
  <si>
    <t>SLAWI</t>
  </si>
  <si>
    <t>BUMIAYU</t>
  </si>
  <si>
    <t>KEBUMEN</t>
  </si>
  <si>
    <t>CILACAP</t>
  </si>
  <si>
    <t>SIDAREJA</t>
  </si>
  <si>
    <t>SUMPIUH</t>
  </si>
  <si>
    <t>GUMILIR</t>
  </si>
  <si>
    <t>MAOS</t>
  </si>
  <si>
    <t>PURWOKERTO</t>
  </si>
  <si>
    <t>WONOSARI</t>
  </si>
  <si>
    <t>GANDRUNGMANGUN</t>
  </si>
  <si>
    <t>DAOP VI YOGYAKARTA</t>
  </si>
  <si>
    <t>BRAMBANAN</t>
  </si>
  <si>
    <t>PASARNGUTER</t>
  </si>
  <si>
    <t>PURWOSARI</t>
  </si>
  <si>
    <t>YOGYAKARTA</t>
  </si>
  <si>
    <t>MAGUWO</t>
  </si>
  <si>
    <t>LEMPUYANGAN</t>
  </si>
  <si>
    <t>WATES</t>
  </si>
  <si>
    <t>KLATEN</t>
  </si>
  <si>
    <t>WONOGIRI</t>
  </si>
  <si>
    <t>WOJO</t>
  </si>
  <si>
    <t>SOLOJEBRES</t>
  </si>
  <si>
    <t>SUKOHARJO</t>
  </si>
  <si>
    <t>KADIPIRO</t>
  </si>
  <si>
    <t>SRAGEN</t>
  </si>
  <si>
    <t>KEDUNDANG</t>
  </si>
  <si>
    <t>JENAR</t>
  </si>
  <si>
    <t>SALEM</t>
  </si>
  <si>
    <t>SOLOKOTA</t>
  </si>
  <si>
    <t>DAOP VII MADIUN</t>
  </si>
  <si>
    <t>BABADAN</t>
  </si>
  <si>
    <t>SARADAN</t>
  </si>
  <si>
    <t>CARUBAN</t>
  </si>
  <si>
    <t>MINGGIRAN</t>
  </si>
  <si>
    <t>REJOTANGAN</t>
  </si>
  <si>
    <t>MAGETAN</t>
  </si>
  <si>
    <t>JOMBANG</t>
  </si>
  <si>
    <t>MADIUN</t>
  </si>
  <si>
    <t>SUMBERGEMPOL</t>
  </si>
  <si>
    <t>WILANGAN</t>
  </si>
  <si>
    <t>GARUM</t>
  </si>
  <si>
    <t>SUSUHAN</t>
  </si>
  <si>
    <t>NGADILUWIH</t>
  </si>
  <si>
    <t>CURAHMALANG</t>
  </si>
  <si>
    <t>TALUN</t>
  </si>
  <si>
    <t>PAPAR</t>
  </si>
  <si>
    <t>TULUNGAGUNG</t>
  </si>
  <si>
    <t>GENENG</t>
  </si>
  <si>
    <t>PETERONGAN</t>
  </si>
  <si>
    <t>PARON</t>
  </si>
  <si>
    <t>NGUNUT</t>
  </si>
  <si>
    <t>PURWOASRI</t>
  </si>
  <si>
    <t>NGUJANG</t>
  </si>
  <si>
    <t>NGANJUK</t>
  </si>
  <si>
    <t>NGAWI</t>
  </si>
  <si>
    <t>BARAT</t>
  </si>
  <si>
    <t>BAGOR</t>
  </si>
  <si>
    <t>SEMBUNG</t>
  </si>
  <si>
    <t>KEDUNGGALAR</t>
  </si>
  <si>
    <t>SUKOMORO</t>
  </si>
  <si>
    <t>SUMOBITO</t>
  </si>
  <si>
    <t>KERTOSONO</t>
  </si>
  <si>
    <t>KEDIRI</t>
  </si>
  <si>
    <t>BLITAR</t>
  </si>
  <si>
    <t>WALIKUKUN</t>
  </si>
  <si>
    <t>BARON</t>
  </si>
  <si>
    <t>KRAS</t>
  </si>
  <si>
    <t>DAOP VIII SURABAYA</t>
  </si>
  <si>
    <t>KRIAN</t>
  </si>
  <si>
    <t>BLIMBING</t>
  </si>
  <si>
    <t>PAGERWOJO</t>
  </si>
  <si>
    <t>SUMBERREJO</t>
  </si>
  <si>
    <t>TANDES</t>
  </si>
  <si>
    <t>SAWOTRATAP</t>
  </si>
  <si>
    <t>KAPAS</t>
  </si>
  <si>
    <t>BOWERNO</t>
  </si>
  <si>
    <t>WLINGI</t>
  </si>
  <si>
    <t>BENOWO</t>
  </si>
  <si>
    <t>NGEBRUK</t>
  </si>
  <si>
    <t>NGAGEL</t>
  </si>
  <si>
    <t>KEDINDING</t>
  </si>
  <si>
    <t>GEMBONG</t>
  </si>
  <si>
    <t>BANJAR KEMANTREN</t>
  </si>
  <si>
    <t>CERME</t>
  </si>
  <si>
    <t>KALIMAS</t>
  </si>
  <si>
    <t>TARIK</t>
  </si>
  <si>
    <t>DUDUK</t>
  </si>
  <si>
    <t>SUKOANYAR</t>
  </si>
  <si>
    <t>KALITIDU</t>
  </si>
  <si>
    <t>PORONG</t>
  </si>
  <si>
    <t>GEDANGAN</t>
  </si>
  <si>
    <t>POGAJIH</t>
  </si>
  <si>
    <t>WARU</t>
  </si>
  <si>
    <t>WONOKROMO</t>
  </si>
  <si>
    <t>BOJONEGORO</t>
  </si>
  <si>
    <t>PUCUK</t>
  </si>
  <si>
    <t>PAKISAJI</t>
  </si>
  <si>
    <t>SUKOREJO</t>
  </si>
  <si>
    <t>KESAMBEN</t>
  </si>
  <si>
    <t>SURABAYA GUBENGX</t>
  </si>
  <si>
    <t>SINGOSARI</t>
  </si>
  <si>
    <t>BOHARAN</t>
  </si>
  <si>
    <t>TOBO</t>
  </si>
  <si>
    <t>LAWANG</t>
  </si>
  <si>
    <t>SENGON</t>
  </si>
  <si>
    <t>JEMURSARI</t>
  </si>
  <si>
    <t>BUDURAN</t>
  </si>
  <si>
    <t>SURABAYA KOTA</t>
  </si>
  <si>
    <t>LAMONGAN</t>
  </si>
  <si>
    <t>BENTENG</t>
  </si>
  <si>
    <t>BANGIL</t>
  </si>
  <si>
    <t>SUMLARAN</t>
  </si>
  <si>
    <t>SUMBERPUCUNG</t>
  </si>
  <si>
    <t>SIDOARJO</t>
  </si>
  <si>
    <t>KEPANJEN</t>
  </si>
  <si>
    <t>BABAT</t>
  </si>
  <si>
    <t>KERTOMENANGGAL</t>
  </si>
  <si>
    <t>KANDANGAN</t>
  </si>
  <si>
    <t>TULANGAN</t>
  </si>
  <si>
    <t>MALANG</t>
  </si>
  <si>
    <t>MALANG KOTA LAMA</t>
  </si>
  <si>
    <t>SURABAYA PASAR TURI</t>
  </si>
  <si>
    <t>TANGGULANGIN</t>
  </si>
  <si>
    <t>MOJOKERTO</t>
  </si>
  <si>
    <t>WONOKERTO</t>
  </si>
  <si>
    <t>MARGOREJO</t>
  </si>
  <si>
    <t>SURABAYA GUBENG</t>
  </si>
  <si>
    <t>INDRO</t>
  </si>
  <si>
    <t>SEPANJANG</t>
  </si>
  <si>
    <t>DAOP IX JEMBER</t>
  </si>
  <si>
    <t>ROGOJAMPI</t>
  </si>
  <si>
    <t>TANGGUL</t>
  </si>
  <si>
    <t>SINGOJURUH</t>
  </si>
  <si>
    <t>PASURUAN</t>
  </si>
  <si>
    <t>RAMBIPUJI</t>
  </si>
  <si>
    <t>RANUYOSO</t>
  </si>
  <si>
    <t>TEMUGURUH</t>
  </si>
  <si>
    <t>SUMBER WADUNG</t>
  </si>
  <si>
    <t>REJOSO</t>
  </si>
  <si>
    <t>ARGOPURO</t>
  </si>
  <si>
    <t>KALIBARU</t>
  </si>
  <si>
    <t>KLAKAH</t>
  </si>
  <si>
    <t>GRATI</t>
  </si>
  <si>
    <t>KALISAT</t>
  </si>
  <si>
    <t>KARANGASEM</t>
  </si>
  <si>
    <t>KETAPANG</t>
  </si>
  <si>
    <t>BANGSALSARI</t>
  </si>
  <si>
    <t>BONDOWOSO</t>
  </si>
  <si>
    <t>LEDOKOMBO</t>
  </si>
  <si>
    <t>PROBOLINGGO</t>
  </si>
  <si>
    <t>KALISETAIL</t>
  </si>
  <si>
    <t>LECES</t>
  </si>
  <si>
    <t>BANYUWANGI BARU</t>
  </si>
  <si>
    <t>BANYUWANGI KOTA</t>
  </si>
  <si>
    <t>GARAHAN</t>
  </si>
  <si>
    <t>ARJASA</t>
  </si>
  <si>
    <t>JEMBER</t>
  </si>
  <si>
    <t>JATIROTO</t>
  </si>
  <si>
    <t>BAYEMAN</t>
  </si>
  <si>
    <t>GLENMORE</t>
  </si>
  <si>
    <t>DIVRE I SUMATERA UTARA</t>
  </si>
  <si>
    <t>GEURUGOK</t>
  </si>
  <si>
    <t>SEI BEJANGKAR</t>
  </si>
  <si>
    <t>BAMBAN</t>
  </si>
  <si>
    <t>BATANGKUIS</t>
  </si>
  <si>
    <t>LUBUKPAKAM</t>
  </si>
  <si>
    <t>TANJUNGBALAI</t>
  </si>
  <si>
    <t>BAHLIAS</t>
  </si>
  <si>
    <t>DOLOKMERANGIR</t>
  </si>
  <si>
    <t>TEBING TINGGI</t>
  </si>
  <si>
    <t>KUALA BINGEI</t>
  </si>
  <si>
    <t>KISARAN</t>
  </si>
  <si>
    <t>KUTABLANG</t>
  </si>
  <si>
    <t>KRUENG GEUKUEH</t>
  </si>
  <si>
    <t>SITUNGIR</t>
  </si>
  <si>
    <t>SIANTAR</t>
  </si>
  <si>
    <t>KRUENG MANE</t>
  </si>
  <si>
    <t>LAUT TADOR</t>
  </si>
  <si>
    <t>LIMAPULUH</t>
  </si>
  <si>
    <t>RAMPAH</t>
  </si>
  <si>
    <t>PULUBRAYAN</t>
  </si>
  <si>
    <t>BINJAI</t>
  </si>
  <si>
    <t>RANTAUPRAPAT</t>
  </si>
  <si>
    <t>PERLANAAN</t>
  </si>
  <si>
    <t>PADANGHALABAN</t>
  </si>
  <si>
    <t>AEKLOBA</t>
  </si>
  <si>
    <t>BANDARHALIPAH</t>
  </si>
  <si>
    <t>BANDARTINGGI</t>
  </si>
  <si>
    <t>ARASKABU</t>
  </si>
  <si>
    <t>PERBAUNGAN</t>
  </si>
  <si>
    <t>LIDAHTANAH</t>
  </si>
  <si>
    <t>PULURAJA</t>
  </si>
  <si>
    <t>PAMINGKE</t>
  </si>
  <si>
    <t>MAMBANGMUDA</t>
  </si>
  <si>
    <t>BAJALINGGEI</t>
  </si>
  <si>
    <t>MARBAU</t>
  </si>
  <si>
    <t>BUNGKAIH</t>
  </si>
  <si>
    <t>TELUKDALAM</t>
  </si>
  <si>
    <t>MEDAN</t>
  </si>
  <si>
    <t>DIVRE II SUMATERA BARAT</t>
  </si>
  <si>
    <t>INDARUNG</t>
  </si>
  <si>
    <t>PAUHLIMA</t>
  </si>
  <si>
    <t>PAUH KAMBAR</t>
  </si>
  <si>
    <t>TARANDAM</t>
  </si>
  <si>
    <t>PASAR ALAI</t>
  </si>
  <si>
    <t>PARUNG USANG</t>
  </si>
  <si>
    <t>SAWAH LUNTO</t>
  </si>
  <si>
    <t>DUKU</t>
  </si>
  <si>
    <t>PARIAMAN</t>
  </si>
  <si>
    <t>PADANG PANJANG</t>
  </si>
  <si>
    <t>TABING</t>
  </si>
  <si>
    <t>PULAU AIE</t>
  </si>
  <si>
    <t>KURAITAJI</t>
  </si>
  <si>
    <t>BUKITPUTUS</t>
  </si>
  <si>
    <t>LUBUK ALUNG</t>
  </si>
  <si>
    <t>BANDARA INTERNASIONAL MINANGKABAU</t>
  </si>
  <si>
    <t>KAYUTANAM</t>
  </si>
  <si>
    <t>MUARA KALABAN</t>
  </si>
  <si>
    <t>LUBUK BUAYA</t>
  </si>
  <si>
    <t>BUKIT TINGGI</t>
  </si>
  <si>
    <t>PADANG</t>
  </si>
  <si>
    <t>SINGKARAK</t>
  </si>
  <si>
    <t>SICINCIN</t>
  </si>
  <si>
    <t>BATU TEBAL</t>
  </si>
  <si>
    <t>AIR TAWAR</t>
  </si>
  <si>
    <t>NARAS</t>
  </si>
  <si>
    <t>SOLOK</t>
  </si>
  <si>
    <t>DIVRE III PALEMBANG</t>
  </si>
  <si>
    <t>UJAN MAS</t>
  </si>
  <si>
    <t>BAJARSARI</t>
  </si>
  <si>
    <t>TANJUNGENIM BARU</t>
  </si>
  <si>
    <t>BELIMBING PENDOPO</t>
  </si>
  <si>
    <t>SUKARAJA</t>
  </si>
  <si>
    <t>BUNGAMAS</t>
  </si>
  <si>
    <t>GLUMBANG</t>
  </si>
  <si>
    <t>KARANG ENDA</t>
  </si>
  <si>
    <t>KOTA PADANG</t>
  </si>
  <si>
    <t>MUARASALING</t>
  </si>
  <si>
    <t>KERTAPATI</t>
  </si>
  <si>
    <t>SIMPANG</t>
  </si>
  <si>
    <t>MUARAGULA</t>
  </si>
  <si>
    <t>PAYAKABUNG</t>
  </si>
  <si>
    <t>MUARA ENIM</t>
  </si>
  <si>
    <t>SUKACINTA</t>
  </si>
  <si>
    <t>LEMBAK</t>
  </si>
  <si>
    <t>LUBUK LINGGAU</t>
  </si>
  <si>
    <t>NIRU</t>
  </si>
  <si>
    <t>LAHAT</t>
  </si>
  <si>
    <t>INDRALAYA</t>
  </si>
  <si>
    <t>SERDANG</t>
  </si>
  <si>
    <t>SAUNG NAGA</t>
  </si>
  <si>
    <t>GUNUNG MEGANG</t>
  </si>
  <si>
    <t>PENIMUR</t>
  </si>
  <si>
    <t>PRABUMULIH</t>
  </si>
  <si>
    <t>DIVRE IV TANJUNG KARANG</t>
  </si>
  <si>
    <t>PENINJAWAN</t>
  </si>
  <si>
    <t>TARAHAN</t>
  </si>
  <si>
    <t>REJOSARI</t>
  </si>
  <si>
    <t>WAY PISANG</t>
  </si>
  <si>
    <t>WAYTUBA</t>
  </si>
  <si>
    <t>RENGAS</t>
  </si>
  <si>
    <t>METUR</t>
  </si>
  <si>
    <t>MARTAPURA</t>
  </si>
  <si>
    <t>AIR ASAM</t>
  </si>
  <si>
    <t>PIDADA</t>
  </si>
  <si>
    <t>BLAMBANGAN UMPU</t>
  </si>
  <si>
    <t>PAGAR GUNUNG</t>
  </si>
  <si>
    <t>BLAMBANGAN PAGAR</t>
  </si>
  <si>
    <t>NEGERIAGUNG</t>
  </si>
  <si>
    <t>NEGARA RATU</t>
  </si>
  <si>
    <t>LUBUKRUKRAM</t>
  </si>
  <si>
    <t>TEGINENENG</t>
  </si>
  <si>
    <t>SULUSUBAN</t>
  </si>
  <si>
    <t>KOTABUMI</t>
  </si>
  <si>
    <t>CEMPAKA</t>
  </si>
  <si>
    <t>KALIBALANGAN</t>
  </si>
  <si>
    <t>CANDIMAS</t>
  </si>
  <si>
    <t>HAJI PEMANGGILAN</t>
  </si>
  <si>
    <t>GILAS</t>
  </si>
  <si>
    <t>GEDUNG RATU</t>
  </si>
  <si>
    <t>BERANTI</t>
  </si>
  <si>
    <t>BATURAJA</t>
  </si>
  <si>
    <t>BEKRI</t>
  </si>
  <si>
    <t>TANJUNG KARANG</t>
  </si>
  <si>
    <t>SEPANCAR</t>
  </si>
  <si>
    <t>LABUAN RATU</t>
  </si>
  <si>
    <t>TULUNG BUYUT</t>
  </si>
  <si>
    <t>TANJUNG RAMBANG</t>
  </si>
  <si>
    <t>TIGA GAJAH</t>
  </si>
  <si>
    <t>SUNGAI TUHA</t>
  </si>
  <si>
    <t>GIHAM</t>
  </si>
  <si>
    <t>Produksi Barang Kereta Api berdasarkan Stasiun Kereta Api</t>
  </si>
  <si>
    <t>Production of Railway Freight Based on Railway Station</t>
  </si>
  <si>
    <t>Juli</t>
  </si>
  <si>
    <t>Agustus</t>
  </si>
  <si>
    <t>September</t>
  </si>
  <si>
    <t>Oktober</t>
  </si>
  <si>
    <t>November</t>
  </si>
  <si>
    <t>Desember</t>
  </si>
  <si>
    <t>Wilayah Sulawesi</t>
  </si>
  <si>
    <t>NA</t>
  </si>
  <si>
    <t>Sulawesi</t>
  </si>
  <si>
    <t>KA Perkotaan</t>
  </si>
  <si>
    <t>Lampiran Undangan</t>
  </si>
  <si>
    <r>
      <rPr>
        <sz val="20"/>
        <color theme="1"/>
        <rFont val="Times New Roman"/>
      </rPr>
      <t xml:space="preserve">Tabel/ </t>
    </r>
    <r>
      <rPr>
        <i/>
        <sz val="20"/>
        <color theme="1"/>
        <rFont val="Times New Roman"/>
      </rPr>
      <t>Table</t>
    </r>
    <r>
      <rPr>
        <sz val="20"/>
        <color theme="1"/>
        <rFont val="Times New Roman"/>
      </rPr>
      <t xml:space="preserve">  A.4.1.01</t>
    </r>
  </si>
  <si>
    <t>2015 - 2022</t>
  </si>
  <si>
    <r>
      <rPr>
        <b/>
        <sz val="18"/>
        <color rgb="FF0000FF"/>
        <rFont val="Times New Roman"/>
      </rPr>
      <t>Jumlah/</t>
    </r>
    <r>
      <rPr>
        <b/>
        <i/>
        <sz val="18"/>
        <color rgb="FF0000FF"/>
        <rFont val="Times New Roman"/>
      </rPr>
      <t xml:space="preserve"> Total</t>
    </r>
  </si>
  <si>
    <r>
      <rPr>
        <sz val="14"/>
        <color theme="1"/>
        <rFont val="Times New Roman"/>
      </rPr>
      <t xml:space="preserve">Sumber/ </t>
    </r>
    <r>
      <rPr>
        <i/>
        <sz val="14"/>
        <color theme="1"/>
        <rFont val="Times New Roman"/>
      </rPr>
      <t>Source</t>
    </r>
    <r>
      <rPr>
        <sz val="14"/>
        <color theme="1"/>
        <rFont val="Times New Roman"/>
      </rPr>
      <t xml:space="preserve"> : Direktorat Lalu Lintas dan Angkutan Kereta Api 2022 / </t>
    </r>
    <r>
      <rPr>
        <i/>
        <sz val="14"/>
        <color theme="1"/>
        <rFont val="Times New Roman"/>
      </rPr>
      <t>Directorate of  Railway Traffic and Transport 2022</t>
    </r>
    <r>
      <rPr>
        <sz val="14"/>
        <color theme="1"/>
        <rFont val="Times New Roman"/>
      </rPr>
      <t xml:space="preserve"> (diolah kembali / </t>
    </r>
    <r>
      <rPr>
        <i/>
        <sz val="14"/>
        <color theme="1"/>
        <rFont val="Times New Roman"/>
      </rPr>
      <t>recompiled</t>
    </r>
    <r>
      <rPr>
        <sz val="14"/>
        <color theme="1"/>
        <rFont val="Times New Roman"/>
      </rPr>
      <t>)</t>
    </r>
  </si>
  <si>
    <r>
      <rPr>
        <sz val="14"/>
        <color theme="1"/>
        <rFont val="Times New Roman"/>
      </rPr>
      <t xml:space="preserve">Catatan/ </t>
    </r>
    <r>
      <rPr>
        <i/>
        <sz val="14"/>
        <color theme="1"/>
        <rFont val="Times New Roman"/>
      </rPr>
      <t>Note</t>
    </r>
    <r>
      <rPr>
        <sz val="14"/>
        <color theme="1"/>
        <rFont val="Times New Roman"/>
      </rPr>
      <t xml:space="preserve"> : Perubahan pola operasi kereta api sehingga terdapat penurunan jumlah stasiun yang melayani naik/turun penumpang (berubah menadi stasiun operasi) / </t>
    </r>
    <r>
      <rPr>
        <i/>
        <sz val="14"/>
        <color theme="1"/>
        <rFont val="Times New Roman"/>
      </rPr>
      <t>Changing patterns of rail operations so that there is a decrease in the number of stations serving up / down passengers (changing to operating stations)</t>
    </r>
  </si>
  <si>
    <r>
      <rPr>
        <sz val="16"/>
        <color rgb="FFFFFFFF"/>
        <rFont val="Times New Roman"/>
      </rPr>
      <t>Catatan/</t>
    </r>
    <r>
      <rPr>
        <i/>
        <sz val="16"/>
        <color rgb="FFFFFFFF"/>
        <rFont val="Times New Roman"/>
      </rPr>
      <t>Note</t>
    </r>
  </si>
  <si>
    <r>
      <rPr>
        <sz val="16"/>
        <color rgb="FFFFFFFF"/>
        <rFont val="Times New Roman"/>
      </rPr>
      <t xml:space="preserve">: Selama 5 Tahun terakhir Rata-rata pertumbuhan Jumlah Stasiun Kereta Api Jawa dan Sumatera mengalami penurunan .....% dan pada tahun 2017 terdapat penambahan ... Stasiun baru di Sumatera dikarenakan terdapatnya pemekaran wilayah Divre di Sumatera dan adanya pembangunan Stasiun Baru di Sumatera yang melayani naik turun penumpang.
  </t>
    </r>
    <r>
      <rPr>
        <i/>
        <sz val="16"/>
        <color rgb="FFFFFFFF"/>
        <rFont val="Times New Roman"/>
      </rPr>
      <t>For the last 5 yeras there are Average Growth  for The Number of  Train Stations in Java and Sumatera decreased ....% and in 2017 there are .... new stations in Sumatera because there is expansion region of Divre in Sumatera and there are new Station development in Sumatera that any service of distribution the train passanger.</t>
    </r>
  </si>
  <si>
    <r>
      <rPr>
        <sz val="20"/>
        <color theme="1"/>
        <rFont val="Times New Roman"/>
      </rPr>
      <t xml:space="preserve">Tabel/ </t>
    </r>
    <r>
      <rPr>
        <i/>
        <sz val="20"/>
        <color theme="1"/>
        <rFont val="Times New Roman"/>
      </rPr>
      <t>Table</t>
    </r>
    <r>
      <rPr>
        <sz val="20"/>
        <color theme="1"/>
        <rFont val="Times New Roman"/>
      </rPr>
      <t xml:space="preserve">  A.4.1.02</t>
    </r>
  </si>
  <si>
    <r>
      <rPr>
        <sz val="18"/>
        <color rgb="FF0000FF"/>
        <rFont val="Times New Roman"/>
      </rPr>
      <t xml:space="preserve"> Penumpang/P</t>
    </r>
    <r>
      <rPr>
        <i/>
        <sz val="18"/>
        <color rgb="FF0000FF"/>
        <rFont val="Times New Roman"/>
      </rPr>
      <t>assengers</t>
    </r>
  </si>
  <si>
    <r>
      <rPr>
        <sz val="18"/>
        <color rgb="FF0000FF"/>
        <rFont val="Times New Roman"/>
      </rPr>
      <t>(Orang/</t>
    </r>
    <r>
      <rPr>
        <i/>
        <sz val="18"/>
        <color rgb="FF0000FF"/>
        <rFont val="Times New Roman"/>
      </rPr>
      <t>Person</t>
    </r>
    <r>
      <rPr>
        <sz val="18"/>
        <color rgb="FF0000FF"/>
        <rFont val="Times New Roman"/>
      </rPr>
      <t>)</t>
    </r>
  </si>
  <si>
    <r>
      <rPr>
        <sz val="18"/>
        <color rgb="FF0000FF"/>
        <rFont val="Times New Roman"/>
      </rPr>
      <t xml:space="preserve"> Km - Penumpang/</t>
    </r>
    <r>
      <rPr>
        <i/>
        <sz val="18"/>
        <color rgb="FF0000FF"/>
        <rFont val="Times New Roman"/>
      </rPr>
      <t>Passengers - Km</t>
    </r>
  </si>
  <si>
    <t>Ribu Km-Pnp</t>
  </si>
  <si>
    <t>(000 Km)</t>
  </si>
  <si>
    <t xml:space="preserve"> /Average passengers trip</t>
  </si>
  <si>
    <r>
      <rPr>
        <sz val="18"/>
        <color rgb="FF0000FF"/>
        <rFont val="Times New Roman"/>
      </rPr>
      <t xml:space="preserve"> Barang/</t>
    </r>
    <r>
      <rPr>
        <i/>
        <sz val="18"/>
        <color rgb="FF0000FF"/>
        <rFont val="Times New Roman"/>
      </rPr>
      <t>Freight</t>
    </r>
  </si>
  <si>
    <r>
      <rPr>
        <sz val="18"/>
        <color rgb="FF0000FF"/>
        <rFont val="Times New Roman"/>
      </rPr>
      <t xml:space="preserve"> Ton - Km/</t>
    </r>
    <r>
      <rPr>
        <i/>
        <sz val="18"/>
        <color rgb="FF0000FF"/>
        <rFont val="Times New Roman"/>
      </rPr>
      <t>Ton Km</t>
    </r>
  </si>
  <si>
    <t>Million Ton-Km</t>
  </si>
  <si>
    <r>
      <rPr>
        <sz val="18"/>
        <color rgb="FF0000FF"/>
        <rFont val="Times New Roman"/>
      </rPr>
      <t xml:space="preserve"> Sumatera / </t>
    </r>
    <r>
      <rPr>
        <i/>
        <sz val="18"/>
        <color rgb="FF0000FF"/>
        <rFont val="Times New Roman"/>
      </rPr>
      <t>Sumatra</t>
    </r>
  </si>
  <si>
    <r>
      <rPr>
        <sz val="18"/>
        <color rgb="FF0000FF"/>
        <rFont val="Times New Roman"/>
      </rPr>
      <t xml:space="preserve"> Penumpang/P</t>
    </r>
    <r>
      <rPr>
        <i/>
        <sz val="18"/>
        <color rgb="FF0000FF"/>
        <rFont val="Times New Roman"/>
      </rPr>
      <t>assengers</t>
    </r>
  </si>
  <si>
    <r>
      <rPr>
        <sz val="18"/>
        <color rgb="FF0000FF"/>
        <rFont val="Times New Roman"/>
      </rPr>
      <t>(Orang/</t>
    </r>
    <r>
      <rPr>
        <i/>
        <sz val="18"/>
        <color rgb="FF0000FF"/>
        <rFont val="Times New Roman"/>
      </rPr>
      <t>Person</t>
    </r>
    <r>
      <rPr>
        <sz val="18"/>
        <color rgb="FF0000FF"/>
        <rFont val="Times New Roman"/>
      </rPr>
      <t>)</t>
    </r>
  </si>
  <si>
    <r>
      <rPr>
        <sz val="18"/>
        <color rgb="FF0000FF"/>
        <rFont val="Times New Roman"/>
      </rPr>
      <t xml:space="preserve"> Km - Penumpang/</t>
    </r>
    <r>
      <rPr>
        <i/>
        <sz val="18"/>
        <color rgb="FF0000FF"/>
        <rFont val="Times New Roman"/>
      </rPr>
      <t>Passengers - Km</t>
    </r>
  </si>
  <si>
    <t xml:space="preserve">                             (000 Km)</t>
  </si>
  <si>
    <r>
      <rPr>
        <sz val="18"/>
        <color rgb="FF0000FF"/>
        <rFont val="Times New Roman"/>
      </rPr>
      <t xml:space="preserve"> /A</t>
    </r>
    <r>
      <rPr>
        <i/>
        <sz val="18"/>
        <color rgb="FF0000FF"/>
        <rFont val="Times New Roman"/>
      </rPr>
      <t>verage passengers trip</t>
    </r>
  </si>
  <si>
    <r>
      <rPr>
        <sz val="18"/>
        <color rgb="FF0000FF"/>
        <rFont val="Times New Roman"/>
      </rPr>
      <t xml:space="preserve"> Barang/</t>
    </r>
    <r>
      <rPr>
        <i/>
        <sz val="18"/>
        <color rgb="FF0000FF"/>
        <rFont val="Times New Roman"/>
      </rPr>
      <t>Freight</t>
    </r>
  </si>
  <si>
    <t>Ribu Ton</t>
  </si>
  <si>
    <r>
      <rPr>
        <sz val="18"/>
        <color rgb="FF0000FF"/>
        <rFont val="Times New Roman"/>
      </rPr>
      <t xml:space="preserve"> Ton - Km/</t>
    </r>
    <r>
      <rPr>
        <i/>
        <sz val="18"/>
        <color rgb="FF0000FF"/>
        <rFont val="Times New Roman"/>
      </rPr>
      <t>Ton Km</t>
    </r>
  </si>
  <si>
    <r>
      <rPr>
        <sz val="14"/>
        <color theme="1"/>
        <rFont val="Times New Roman"/>
      </rPr>
      <t xml:space="preserve">Keterangan : Pada tahun 2022 dikarenakan kesalahan sistem sebanyak 573 penumpang MRT tidak tercatat km-penumpang yang ditempuh/ </t>
    </r>
    <r>
      <rPr>
        <i/>
        <sz val="14"/>
        <color theme="1"/>
        <rFont val="Times New Roman"/>
      </rPr>
      <t>Due to system failure, in 2022, the km traveled of 573 passangers of MRT were not recorded</t>
    </r>
  </si>
  <si>
    <r>
      <rPr>
        <sz val="14"/>
        <color theme="1"/>
        <rFont val="Times New Roman"/>
      </rPr>
      <t xml:space="preserve">Sumber/ </t>
    </r>
    <r>
      <rPr>
        <i/>
        <sz val="14"/>
        <color theme="1"/>
        <rFont val="Times New Roman"/>
      </rPr>
      <t>Source</t>
    </r>
    <r>
      <rPr>
        <sz val="14"/>
        <color theme="1"/>
        <rFont val="Times New Roman"/>
      </rPr>
      <t xml:space="preserve"> : Direktorat Lalu Lintas dan Angkutan Kereta Api 2022 / </t>
    </r>
    <r>
      <rPr>
        <i/>
        <sz val="14"/>
        <color theme="1"/>
        <rFont val="Times New Roman"/>
      </rPr>
      <t xml:space="preserve">Directorate of  Railway Traffic and Transport 2022 </t>
    </r>
    <r>
      <rPr>
        <sz val="14"/>
        <color theme="1"/>
        <rFont val="Times New Roman"/>
      </rPr>
      <t xml:space="preserve"> (diolah kembali / </t>
    </r>
    <r>
      <rPr>
        <i/>
        <sz val="14"/>
        <color theme="1"/>
        <rFont val="Times New Roman"/>
      </rPr>
      <t>recompiled</t>
    </r>
    <r>
      <rPr>
        <sz val="14"/>
        <color theme="1"/>
        <rFont val="Times New Roman"/>
      </rPr>
      <t>)</t>
    </r>
  </si>
  <si>
    <r>
      <rPr>
        <sz val="16"/>
        <color theme="0"/>
        <rFont val="Times New Roman"/>
      </rPr>
      <t xml:space="preserve">Catatan / </t>
    </r>
    <r>
      <rPr>
        <i/>
        <sz val="16"/>
        <color theme="0"/>
        <rFont val="Times New Roman"/>
      </rPr>
      <t>Note</t>
    </r>
    <r>
      <rPr>
        <sz val="16"/>
        <color theme="0"/>
        <rFont val="Times New Roman"/>
      </rPr>
      <t xml:space="preserve">      </t>
    </r>
  </si>
  <si>
    <r>
      <rPr>
        <sz val="20"/>
        <color theme="1"/>
        <rFont val="Times New Roman"/>
      </rPr>
      <t xml:space="preserve">Tabel/ </t>
    </r>
    <r>
      <rPr>
        <i/>
        <sz val="20"/>
        <color theme="1"/>
        <rFont val="Times New Roman"/>
      </rPr>
      <t>Table</t>
    </r>
    <r>
      <rPr>
        <sz val="20"/>
        <color theme="1"/>
        <rFont val="Times New Roman"/>
      </rPr>
      <t xml:space="preserve">  A.4.1.03</t>
    </r>
  </si>
  <si>
    <t xml:space="preserve"> KRL Yogyakarta</t>
  </si>
  <si>
    <t xml:space="preserve"> KA Perintis Jenggala</t>
  </si>
  <si>
    <t>KA Perintis Siliwangi</t>
  </si>
  <si>
    <t>Angkutan Perintis Kereta Api Lintas Pelayanan Bandara Internasional Minangkabau-Padang</t>
  </si>
  <si>
    <t>Angkutan Kereta Api Perintis Lintas Pelayanan Bandara Sultan Mahmud Badaruddin II – Ogan Permata Indah Kereta Api Ringan (LRT) Sumatera Selatan</t>
  </si>
  <si>
    <r>
      <rPr>
        <sz val="18"/>
        <color rgb="FF0000FF"/>
        <rFont val="Times New Roman"/>
      </rPr>
      <t xml:space="preserve">Pnp
</t>
    </r>
    <r>
      <rPr>
        <i/>
        <sz val="18"/>
        <color rgb="FF0000FF"/>
        <rFont val="Times New Roman"/>
      </rPr>
      <t>Passangers</t>
    </r>
  </si>
  <si>
    <r>
      <rPr>
        <sz val="18"/>
        <color rgb="FF0000FF"/>
        <rFont val="Times New Roman"/>
      </rPr>
      <t xml:space="preserve">Pnp
</t>
    </r>
    <r>
      <rPr>
        <i/>
        <sz val="18"/>
        <color rgb="FF0000FF"/>
        <rFont val="Times New Roman"/>
      </rPr>
      <t>Passangers</t>
    </r>
  </si>
  <si>
    <r>
      <rPr>
        <b/>
        <sz val="18"/>
        <color rgb="FF0000FF"/>
        <rFont val="Times New Roman"/>
      </rPr>
      <t xml:space="preserve">Jumlah/ </t>
    </r>
    <r>
      <rPr>
        <b/>
        <i/>
        <sz val="18"/>
        <color rgb="FF0000FF"/>
        <rFont val="Times New Roman"/>
      </rPr>
      <t>Total</t>
    </r>
  </si>
  <si>
    <r>
      <rPr>
        <sz val="14"/>
        <color theme="1"/>
        <rFont val="Times New Roman"/>
      </rPr>
      <t xml:space="preserve">Sumber/ </t>
    </r>
    <r>
      <rPr>
        <i/>
        <sz val="14"/>
        <color theme="1"/>
        <rFont val="Times New Roman"/>
      </rPr>
      <t>Source</t>
    </r>
    <r>
      <rPr>
        <sz val="14"/>
        <color theme="1"/>
        <rFont val="Times New Roman"/>
      </rPr>
      <t xml:space="preserve"> : Direktorat Lalu Lintas dan Angkutan Kereta Api 2022 / </t>
    </r>
    <r>
      <rPr>
        <i/>
        <sz val="14"/>
        <color theme="1"/>
        <rFont val="Times New Roman"/>
      </rPr>
      <t xml:space="preserve">Directorate of  Railway Traffic and Transport 2022 </t>
    </r>
    <r>
      <rPr>
        <sz val="14"/>
        <color theme="1"/>
        <rFont val="Times New Roman"/>
      </rPr>
      <t xml:space="preserve">(diolah kembali / </t>
    </r>
    <r>
      <rPr>
        <i/>
        <sz val="14"/>
        <color theme="1"/>
        <rFont val="Times New Roman"/>
      </rPr>
      <t>recompiled</t>
    </r>
    <r>
      <rPr>
        <sz val="14"/>
        <color theme="1"/>
        <rFont val="Times New Roman"/>
      </rPr>
      <t>)</t>
    </r>
  </si>
  <si>
    <r>
      <rPr>
        <sz val="14"/>
        <color theme="1"/>
        <rFont val="Times New Roman"/>
      </rPr>
      <t xml:space="preserve">Catatan / </t>
    </r>
    <r>
      <rPr>
        <i/>
        <sz val="14"/>
        <color theme="1"/>
        <rFont val="Times New Roman"/>
      </rPr>
      <t>Note</t>
    </r>
    <r>
      <rPr>
        <sz val="14"/>
        <color theme="1"/>
        <rFont val="Times New Roman"/>
      </rPr>
      <t xml:space="preserve"> : Tahun 2019 kereta api Siliwangi dan  Jenggala sudah tidak termasuk kereta perintis, sudah termasuk ke dalam PSO /</t>
    </r>
    <r>
      <rPr>
        <i/>
        <sz val="14"/>
        <color theme="1"/>
        <rFont val="Times New Roman"/>
      </rPr>
      <t xml:space="preserve"> In 2019 Siliwangi and Jenggala trains are not included as pioneer trains, already included in PSO
</t>
    </r>
    <r>
      <rPr>
        <sz val="14"/>
        <color theme="1"/>
        <rFont val="Times New Roman"/>
      </rPr>
      <t xml:space="preserve">                          KA Yogyakarta mencakup KRL Yogyakarta, KA Bandara YIA dan BIAS.</t>
    </r>
  </si>
  <si>
    <r>
      <rPr>
        <sz val="20"/>
        <color theme="1"/>
        <rFont val="Times New Roman"/>
      </rPr>
      <t xml:space="preserve">Tabel/ </t>
    </r>
    <r>
      <rPr>
        <i/>
        <sz val="20"/>
        <color theme="1"/>
        <rFont val="Times New Roman"/>
      </rPr>
      <t>Table</t>
    </r>
    <r>
      <rPr>
        <sz val="20"/>
        <color theme="1"/>
        <rFont val="Times New Roman"/>
      </rPr>
      <t xml:space="preserve">  A.4.1.04</t>
    </r>
  </si>
  <si>
    <r>
      <rPr>
        <b/>
        <sz val="18"/>
        <color rgb="FF0000FF"/>
        <rFont val="Times New Roman"/>
      </rPr>
      <t xml:space="preserve">Jumlah/ </t>
    </r>
    <r>
      <rPr>
        <b/>
        <i/>
        <sz val="18"/>
        <color rgb="FF0000FF"/>
        <rFont val="Times New Roman"/>
      </rPr>
      <t>Total</t>
    </r>
  </si>
  <si>
    <r>
      <rPr>
        <sz val="14"/>
        <color theme="1"/>
        <rFont val="Times New Roman"/>
      </rPr>
      <t xml:space="preserve">Sumber/ </t>
    </r>
    <r>
      <rPr>
        <i/>
        <sz val="14"/>
        <color theme="1"/>
        <rFont val="Times New Roman"/>
      </rPr>
      <t>Source</t>
    </r>
    <r>
      <rPr>
        <sz val="14"/>
        <color theme="1"/>
        <rFont val="Times New Roman"/>
      </rPr>
      <t xml:space="preserve"> : Direktorat Lalu Lintas dan Angkutan Kereta Api 2022 / </t>
    </r>
    <r>
      <rPr>
        <i/>
        <sz val="14"/>
        <color theme="1"/>
        <rFont val="Times New Roman"/>
      </rPr>
      <t>Directorate of  Railway Traffic and Transport 2022</t>
    </r>
    <r>
      <rPr>
        <sz val="14"/>
        <color theme="1"/>
        <rFont val="Times New Roman"/>
      </rPr>
      <t xml:space="preserve"> (diolah kembali / </t>
    </r>
    <r>
      <rPr>
        <i/>
        <sz val="14"/>
        <color theme="1"/>
        <rFont val="Times New Roman"/>
      </rPr>
      <t>recompiled</t>
    </r>
    <r>
      <rPr>
        <sz val="14"/>
        <color theme="1"/>
        <rFont val="Times New Roman"/>
      </rPr>
      <t>)</t>
    </r>
  </si>
  <si>
    <r>
      <rPr>
        <sz val="14"/>
        <color theme="1"/>
        <rFont val="Times New Roman"/>
      </rPr>
      <t>Catatan/</t>
    </r>
    <r>
      <rPr>
        <i/>
        <sz val="14"/>
        <color theme="1"/>
        <rFont val="Times New Roman"/>
      </rPr>
      <t>Note :</t>
    </r>
    <r>
      <rPr>
        <sz val="14"/>
        <color theme="1"/>
        <rFont val="Times New Roman"/>
      </rPr>
      <t xml:space="preserve"> Tahun 2019 tidak terdapat produksi barang Pasir kuarsa dan Barang Cepat / </t>
    </r>
    <r>
      <rPr>
        <i/>
        <sz val="14"/>
        <color theme="1"/>
        <rFont val="Times New Roman"/>
      </rPr>
      <t>In 2019 excluding the production of quartz sand and express freight</t>
    </r>
  </si>
  <si>
    <r>
      <rPr>
        <sz val="16"/>
        <color rgb="FFFFFFFF"/>
        <rFont val="Times New Roman"/>
      </rPr>
      <t>Catatan/</t>
    </r>
    <r>
      <rPr>
        <i/>
        <sz val="16"/>
        <color rgb="FFFFFFFF"/>
        <rFont val="Times New Roman"/>
      </rPr>
      <t xml:space="preserve">Note     </t>
    </r>
    <r>
      <rPr>
        <sz val="16"/>
        <color rgb="FFFFFFFF"/>
        <rFont val="Times New Roman"/>
      </rPr>
      <t xml:space="preserve"> </t>
    </r>
  </si>
  <si>
    <r>
      <rPr>
        <sz val="16"/>
        <color rgb="FFFFFFFF"/>
        <rFont val="Times New Roman"/>
      </rPr>
      <t>: Jumlah Produksi Barang Kelompok Terbesar Angkutan Kereta Api dalam 5 tahun terakhir meningkat, dikarenakan tingginya permintaan pengangkutan batubara, peti kemas 
  dan minyak bumi pada tahun 2017 /</t>
    </r>
    <r>
      <rPr>
        <i/>
        <sz val="16"/>
        <color rgb="FFFFFFFF"/>
        <rFont val="Times New Roman"/>
      </rPr>
      <t xml:space="preserve"> Production of Main goods Commodities Carried by Train in the last 5 years increased but in 2017 the production of goods transportation by 
  train has been increasing due to high demand of coal, containers and oil fuel.</t>
    </r>
  </si>
  <si>
    <r>
      <rPr>
        <sz val="20"/>
        <color theme="1"/>
        <rFont val="Times New Roman"/>
      </rPr>
      <t xml:space="preserve">Tabel/ </t>
    </r>
    <r>
      <rPr>
        <i/>
        <sz val="20"/>
        <color theme="1"/>
        <rFont val="Times New Roman"/>
      </rPr>
      <t>Table</t>
    </r>
    <r>
      <rPr>
        <sz val="20"/>
        <color theme="1"/>
        <rFont val="Times New Roman"/>
      </rPr>
      <t xml:space="preserve">  A.4.1.05</t>
    </r>
  </si>
  <si>
    <t>Pelaksanaan PSO</t>
  </si>
  <si>
    <t>Implementation of PSO</t>
  </si>
  <si>
    <t>Milyar Rupiah
Billion (IDR)</t>
  </si>
  <si>
    <t>Realisasi Pelaksanaan PSO</t>
  </si>
  <si>
    <t>Jumlah Penetapan/Total</t>
  </si>
  <si>
    <r>
      <rPr>
        <b/>
        <sz val="18"/>
        <color rgb="FF0000FF"/>
        <rFont val="Times New Roman"/>
      </rPr>
      <t xml:space="preserve">Jumlah Realisasi / </t>
    </r>
    <r>
      <rPr>
        <b/>
        <i/>
        <sz val="18"/>
        <color rgb="FF0000FF"/>
        <rFont val="Times New Roman"/>
      </rPr>
      <t>Total</t>
    </r>
  </si>
  <si>
    <r>
      <rPr>
        <sz val="14"/>
        <color theme="1"/>
        <rFont val="Times New Roman"/>
      </rPr>
      <t xml:space="preserve">Sumber/ </t>
    </r>
    <r>
      <rPr>
        <i/>
        <sz val="14"/>
        <color theme="1"/>
        <rFont val="Times New Roman"/>
      </rPr>
      <t>Source</t>
    </r>
    <r>
      <rPr>
        <sz val="14"/>
        <color theme="1"/>
        <rFont val="Times New Roman"/>
      </rPr>
      <t xml:space="preserve"> : Direktorat Lalu Lintas dan Angkutan Kereta Api 2022 / </t>
    </r>
    <r>
      <rPr>
        <i/>
        <sz val="14"/>
        <color theme="1"/>
        <rFont val="Times New Roman"/>
      </rPr>
      <t xml:space="preserve">Directorate of  Railway Traffic and Transport 2022 </t>
    </r>
    <r>
      <rPr>
        <sz val="14"/>
        <color theme="1"/>
        <rFont val="Times New Roman"/>
      </rPr>
      <t xml:space="preserve">(diolah kembali / </t>
    </r>
    <r>
      <rPr>
        <i/>
        <sz val="14"/>
        <color theme="1"/>
        <rFont val="Times New Roman"/>
      </rPr>
      <t>recompiled</t>
    </r>
    <r>
      <rPr>
        <sz val="14"/>
        <color theme="1"/>
        <rFont val="Times New Roman"/>
      </rPr>
      <t>)</t>
    </r>
  </si>
  <si>
    <r>
      <rPr>
        <sz val="14"/>
        <color theme="1"/>
        <rFont val="Times New Roman"/>
      </rPr>
      <t>Catatan/</t>
    </r>
    <r>
      <rPr>
        <i/>
        <sz val="14"/>
        <color theme="1"/>
        <rFont val="Times New Roman"/>
      </rPr>
      <t>Note :</t>
    </r>
    <r>
      <rPr>
        <sz val="14"/>
        <color theme="1"/>
        <rFont val="Times New Roman"/>
      </rPr>
      <t xml:space="preserve"> Pada bulan Desember 2021 terdapat amandemen perubahan nilai PSO kereta api/ </t>
    </r>
    <r>
      <rPr>
        <i/>
        <sz val="14"/>
        <color theme="1"/>
        <rFont val="Times New Roman"/>
      </rPr>
      <t>In December 2021 there is an amendment to the value of the train PSO</t>
    </r>
  </si>
  <si>
    <r>
      <rPr>
        <sz val="20"/>
        <color theme="1"/>
        <rFont val="Times New Roman"/>
      </rPr>
      <t xml:space="preserve">Tabel/ </t>
    </r>
    <r>
      <rPr>
        <i/>
        <sz val="20"/>
        <color theme="1"/>
        <rFont val="Times New Roman"/>
      </rPr>
      <t>Table</t>
    </r>
    <r>
      <rPr>
        <sz val="20"/>
        <color theme="1"/>
        <rFont val="Times New Roman"/>
      </rPr>
      <t xml:space="preserve">  A.4.1.06</t>
    </r>
  </si>
  <si>
    <t>2015 - 2019</t>
  </si>
  <si>
    <r>
      <rPr>
        <sz val="18"/>
        <color rgb="FF0000FF"/>
        <rFont val="Times New Roman"/>
      </rPr>
      <t xml:space="preserve">Realisasi Jumlah Penumpang Pelaksanaan PSO Kereta Api                                         </t>
    </r>
    <r>
      <rPr>
        <i/>
        <sz val="18"/>
        <color rgb="FF0000FF"/>
        <rFont val="Times New Roman"/>
      </rPr>
      <t xml:space="preserve">Realization of Passenger Implementation PSO
</t>
    </r>
  </si>
  <si>
    <r>
      <rPr>
        <sz val="18"/>
        <color rgb="FF0000FF"/>
        <rFont val="Times New Roman"/>
      </rPr>
      <t xml:space="preserve">Pnp              </t>
    </r>
    <r>
      <rPr>
        <i/>
        <sz val="18"/>
        <color rgb="FF0000FF"/>
        <rFont val="Times New Roman"/>
      </rPr>
      <t>Passangers</t>
    </r>
  </si>
  <si>
    <r>
      <rPr>
        <sz val="18"/>
        <color rgb="FF0000FF"/>
        <rFont val="Times New Roman"/>
      </rPr>
      <t xml:space="preserve">Penumpang Kereta Subsidi Antar Kota Jawa                     </t>
    </r>
    <r>
      <rPr>
        <i/>
        <sz val="18"/>
        <color rgb="FF0000FF"/>
        <rFont val="Times New Roman"/>
      </rPr>
      <t>Intercity Passenger Rail Subsidies Java</t>
    </r>
  </si>
  <si>
    <r>
      <rPr>
        <sz val="18"/>
        <color rgb="FF0000FF"/>
        <rFont val="Times New Roman"/>
      </rPr>
      <t xml:space="preserve">Pnp              </t>
    </r>
    <r>
      <rPr>
        <i/>
        <sz val="18"/>
        <color rgb="FF0000FF"/>
        <rFont val="Times New Roman"/>
      </rPr>
      <t>Passangers</t>
    </r>
  </si>
  <si>
    <r>
      <rPr>
        <sz val="18"/>
        <color rgb="FF0000FF"/>
        <rFont val="Times New Roman"/>
      </rPr>
      <t xml:space="preserve">Penumpang Kereta Subsidi Perkotaan Jawa                              </t>
    </r>
    <r>
      <rPr>
        <i/>
        <sz val="18"/>
        <color rgb="FF0000FF"/>
        <rFont val="Times New Roman"/>
      </rPr>
      <t>Java Urban Rail Passenger Subsidies</t>
    </r>
  </si>
  <si>
    <r>
      <rPr>
        <sz val="18"/>
        <color rgb="FF0000FF"/>
        <rFont val="Times New Roman"/>
      </rPr>
      <t xml:space="preserve">Pnp              </t>
    </r>
    <r>
      <rPr>
        <i/>
        <sz val="18"/>
        <color rgb="FF0000FF"/>
        <rFont val="Times New Roman"/>
      </rPr>
      <t>Passangers</t>
    </r>
  </si>
  <si>
    <r>
      <rPr>
        <sz val="18"/>
        <color rgb="FF0000FF"/>
        <rFont val="Times New Roman"/>
      </rPr>
      <t xml:space="preserve">Penumpang Kereta Subsidi Antar Kota Sumatera                             </t>
    </r>
    <r>
      <rPr>
        <i/>
        <sz val="18"/>
        <color rgb="FF0000FF"/>
        <rFont val="Times New Roman"/>
      </rPr>
      <t>Intercity Passenger Rail Subsidies Sumatera</t>
    </r>
  </si>
  <si>
    <r>
      <rPr>
        <sz val="18"/>
        <color rgb="FF0000FF"/>
        <rFont val="Times New Roman"/>
      </rPr>
      <t xml:space="preserve">Pnp              </t>
    </r>
    <r>
      <rPr>
        <i/>
        <sz val="18"/>
        <color rgb="FF0000FF"/>
        <rFont val="Times New Roman"/>
      </rPr>
      <t>Passangers</t>
    </r>
  </si>
  <si>
    <r>
      <rPr>
        <sz val="18"/>
        <color rgb="FF0000FF"/>
        <rFont val="Times New Roman"/>
      </rPr>
      <t xml:space="preserve">Penumpang Kereta Subsidi Perkotaan Sumatera                               </t>
    </r>
    <r>
      <rPr>
        <i/>
        <sz val="18"/>
        <color rgb="FF0000FF"/>
        <rFont val="Times New Roman"/>
      </rPr>
      <t>Sumatera Urban Rail Passenger Subsidies</t>
    </r>
  </si>
  <si>
    <r>
      <rPr>
        <sz val="18"/>
        <color rgb="FF0000FF"/>
        <rFont val="Times New Roman"/>
      </rPr>
      <t xml:space="preserve">Pnp              </t>
    </r>
    <r>
      <rPr>
        <i/>
        <sz val="18"/>
        <color rgb="FF0000FF"/>
        <rFont val="Times New Roman"/>
      </rPr>
      <t>Passangers</t>
    </r>
  </si>
  <si>
    <r>
      <rPr>
        <b/>
        <sz val="18"/>
        <color rgb="FF0000FF"/>
        <rFont val="Times New Roman"/>
      </rPr>
      <t xml:space="preserve">Jumlah Realisasi / </t>
    </r>
    <r>
      <rPr>
        <b/>
        <i/>
        <sz val="18"/>
        <color rgb="FF0000FF"/>
        <rFont val="Times New Roman"/>
      </rPr>
      <t>Total</t>
    </r>
  </si>
  <si>
    <r>
      <rPr>
        <sz val="16"/>
        <color rgb="FFFFFFFF"/>
        <rFont val="Times New Roman"/>
      </rPr>
      <t xml:space="preserve">Catatan/ </t>
    </r>
    <r>
      <rPr>
        <i/>
        <sz val="16"/>
        <color rgb="FFFFFFFF"/>
        <rFont val="Times New Roman"/>
      </rPr>
      <t>Note</t>
    </r>
  </si>
  <si>
    <r>
      <rPr>
        <sz val="16"/>
        <color rgb="FFFFFFFF"/>
        <rFont val="Times New Roman"/>
      </rPr>
      <t xml:space="preserve">: Total Jumlah Penumpang Kereta PSO Pada Tahun 2017 sebanyak 329.167.600 Penumpang-Tempat Duduk / </t>
    </r>
    <r>
      <rPr>
        <i/>
        <sz val="16"/>
        <color rgb="FFFFFFFF"/>
        <rFont val="Times New Roman"/>
      </rPr>
      <t>The Total Number of Passenger Trains PSO in 2017 as many as 329.167.600 Passengers/seat.</t>
    </r>
  </si>
  <si>
    <r>
      <rPr>
        <sz val="20"/>
        <color theme="1"/>
        <rFont val="Times New Roman"/>
      </rPr>
      <t xml:space="preserve">Tabel/ </t>
    </r>
    <r>
      <rPr>
        <i/>
        <sz val="20"/>
        <color theme="1"/>
        <rFont val="Times New Roman"/>
      </rPr>
      <t>Table</t>
    </r>
    <r>
      <rPr>
        <sz val="20"/>
        <color theme="1"/>
        <rFont val="Times New Roman"/>
      </rPr>
      <t xml:space="preserve">  A.4.1.06</t>
    </r>
  </si>
  <si>
    <r>
      <rPr>
        <sz val="18"/>
        <color rgb="FF0000FF"/>
        <rFont val="Times New Roman"/>
      </rPr>
      <t xml:space="preserve">Pnp              </t>
    </r>
    <r>
      <rPr>
        <i/>
        <sz val="18"/>
        <color rgb="FF0000FF"/>
        <rFont val="Times New Roman"/>
      </rPr>
      <t>Passangers</t>
    </r>
  </si>
  <si>
    <r>
      <rPr>
        <sz val="18"/>
        <color rgb="FF0000FF"/>
        <rFont val="Times New Roman"/>
      </rPr>
      <t xml:space="preserve">Pnp              </t>
    </r>
    <r>
      <rPr>
        <i/>
        <sz val="18"/>
        <color rgb="FF0000FF"/>
        <rFont val="Times New Roman"/>
      </rPr>
      <t>Passangers</t>
    </r>
  </si>
  <si>
    <r>
      <rPr>
        <sz val="18"/>
        <color rgb="FF0000FF"/>
        <rFont val="Times New Roman"/>
      </rPr>
      <t xml:space="preserve">Pnp              </t>
    </r>
    <r>
      <rPr>
        <i/>
        <sz val="18"/>
        <color rgb="FF0000FF"/>
        <rFont val="Times New Roman"/>
      </rPr>
      <t>Passangers</t>
    </r>
  </si>
  <si>
    <r>
      <rPr>
        <sz val="18"/>
        <color rgb="FF0000FF"/>
        <rFont val="Times New Roman"/>
      </rPr>
      <t xml:space="preserve">Pnp              </t>
    </r>
    <r>
      <rPr>
        <i/>
        <sz val="18"/>
        <color rgb="FF0000FF"/>
        <rFont val="Times New Roman"/>
      </rPr>
      <t>Passangers</t>
    </r>
  </si>
  <si>
    <r>
      <rPr>
        <sz val="18"/>
        <color rgb="FF0000FF"/>
        <rFont val="Times New Roman"/>
      </rPr>
      <t xml:space="preserve">Pnp              </t>
    </r>
    <r>
      <rPr>
        <i/>
        <sz val="18"/>
        <color rgb="FF0000FF"/>
        <rFont val="Times New Roman"/>
      </rPr>
      <t>Passangers</t>
    </r>
  </si>
  <si>
    <r>
      <rPr>
        <sz val="18"/>
        <color rgb="FF0000FF"/>
        <rFont val="Times New Roman"/>
      </rPr>
      <t xml:space="preserve">Pnp              </t>
    </r>
    <r>
      <rPr>
        <i/>
        <sz val="18"/>
        <color rgb="FF0000FF"/>
        <rFont val="Times New Roman"/>
      </rPr>
      <t>Passangers</t>
    </r>
  </si>
  <si>
    <r>
      <rPr>
        <b/>
        <sz val="18"/>
        <color rgb="FF0000FF"/>
        <rFont val="Times New Roman"/>
      </rPr>
      <t xml:space="preserve">Jumlah Realisasi / </t>
    </r>
    <r>
      <rPr>
        <b/>
        <i/>
        <sz val="18"/>
        <color rgb="FF0000FF"/>
        <rFont val="Times New Roman"/>
      </rPr>
      <t>Total</t>
    </r>
  </si>
  <si>
    <r>
      <rPr>
        <sz val="14"/>
        <color theme="1"/>
        <rFont val="Times New Roman"/>
      </rPr>
      <t xml:space="preserve">Sumber/ </t>
    </r>
    <r>
      <rPr>
        <i/>
        <sz val="14"/>
        <color theme="1"/>
        <rFont val="Times New Roman"/>
      </rPr>
      <t>Source</t>
    </r>
    <r>
      <rPr>
        <sz val="14"/>
        <color theme="1"/>
        <rFont val="Times New Roman"/>
      </rPr>
      <t xml:space="preserve"> : Direktorat Lalu Lintas dan Angkutan Kereta Api 2022 / </t>
    </r>
    <r>
      <rPr>
        <i/>
        <sz val="14"/>
        <color theme="1"/>
        <rFont val="Times New Roman"/>
      </rPr>
      <t>Directorate of  Railway Traffic and Transport 2022</t>
    </r>
    <r>
      <rPr>
        <sz val="14"/>
        <color theme="1"/>
        <rFont val="Times New Roman"/>
      </rPr>
      <t xml:space="preserve"> (diolah kembali / </t>
    </r>
    <r>
      <rPr>
        <i/>
        <sz val="14"/>
        <color theme="1"/>
        <rFont val="Times New Roman"/>
      </rPr>
      <t>recompiled</t>
    </r>
    <r>
      <rPr>
        <sz val="14"/>
        <color theme="1"/>
        <rFont val="Times New Roman"/>
      </rPr>
      <t>)</t>
    </r>
  </si>
  <si>
    <r>
      <rPr>
        <sz val="16"/>
        <color rgb="FFFFFFFF"/>
        <rFont val="Times New Roman"/>
      </rPr>
      <t xml:space="preserve">Catatan/ </t>
    </r>
    <r>
      <rPr>
        <i/>
        <sz val="16"/>
        <color rgb="FFFFFFFF"/>
        <rFont val="Times New Roman"/>
      </rPr>
      <t>Note</t>
    </r>
  </si>
  <si>
    <r>
      <rPr>
        <sz val="16"/>
        <color rgb="FFFFFFFF"/>
        <rFont val="Times New Roman"/>
      </rPr>
      <t xml:space="preserve">: Total Jumlah Penumpang Kereta PSO Pada Tahun 2017 sebanyak 329.167.600 Penumpang-Tempat Duduk / </t>
    </r>
    <r>
      <rPr>
        <i/>
        <sz val="16"/>
        <color rgb="FFFFFFFF"/>
        <rFont val="Times New Roman"/>
      </rPr>
      <t>The Total Number of Passenger Trains PSO in 2017 as many as 329.167.600 Passengers/seat.</t>
    </r>
  </si>
  <si>
    <r>
      <rPr>
        <sz val="20"/>
        <color theme="1"/>
        <rFont val="Times New Roman"/>
      </rPr>
      <t xml:space="preserve">Tabel/ </t>
    </r>
    <r>
      <rPr>
        <i/>
        <sz val="20"/>
        <color theme="1"/>
        <rFont val="Times New Roman"/>
      </rPr>
      <t>Table</t>
    </r>
    <r>
      <rPr>
        <sz val="20"/>
        <color theme="1"/>
        <rFont val="Times New Roman"/>
      </rPr>
      <t xml:space="preserve">  A.4.1.07</t>
    </r>
  </si>
  <si>
    <r>
      <rPr>
        <sz val="18"/>
        <color rgb="FF0000FF"/>
        <rFont val="Times New Roman"/>
      </rPr>
      <t xml:space="preserve">PNP BER TEPAT (%)
</t>
    </r>
    <r>
      <rPr>
        <i/>
        <sz val="18"/>
        <color rgb="FF0000FF"/>
        <rFont val="Times New Roman"/>
      </rPr>
      <t>Accuracy Departing (Passenger)</t>
    </r>
  </si>
  <si>
    <r>
      <rPr>
        <sz val="18"/>
        <color rgb="FF0000FF"/>
        <rFont val="Times New Roman"/>
      </rPr>
      <t xml:space="preserve">PNP BER LAMBAT (mnt)
</t>
    </r>
    <r>
      <rPr>
        <i/>
        <sz val="18"/>
        <color rgb="FF0000FF"/>
        <rFont val="Times New Roman"/>
      </rPr>
      <t>Delay Departure (Passenger)</t>
    </r>
  </si>
  <si>
    <r>
      <rPr>
        <sz val="18"/>
        <color rgb="FF0000FF"/>
        <rFont val="Times New Roman"/>
      </rPr>
      <t xml:space="preserve">Menit
</t>
    </r>
    <r>
      <rPr>
        <i/>
        <sz val="18"/>
        <color rgb="FF0000FF"/>
        <rFont val="Times New Roman"/>
      </rPr>
      <t>Minutes</t>
    </r>
  </si>
  <si>
    <r>
      <rPr>
        <sz val="18"/>
        <color rgb="FF0000FF"/>
        <rFont val="Times New Roman"/>
      </rPr>
      <t xml:space="preserve">PNP DTG TEPAT (%)
</t>
    </r>
    <r>
      <rPr>
        <i/>
        <sz val="18"/>
        <color rgb="FF0000FF"/>
        <rFont val="Times New Roman"/>
      </rPr>
      <t>Timely Arrival (Passenger)</t>
    </r>
  </si>
  <si>
    <r>
      <rPr>
        <sz val="18"/>
        <color rgb="FF0000FF"/>
        <rFont val="Times New Roman"/>
      </rPr>
      <t xml:space="preserve">PNP DTG LAMBAT (mnt)
</t>
    </r>
    <r>
      <rPr>
        <i/>
        <sz val="18"/>
        <color rgb="FF0000FF"/>
        <rFont val="Times New Roman"/>
      </rPr>
      <t>Late Arrival (Passenger)</t>
    </r>
  </si>
  <si>
    <r>
      <rPr>
        <sz val="18"/>
        <color rgb="FF0000FF"/>
        <rFont val="Times New Roman"/>
      </rPr>
      <t xml:space="preserve">Menit
</t>
    </r>
    <r>
      <rPr>
        <i/>
        <sz val="18"/>
        <color rgb="FF0000FF"/>
        <rFont val="Times New Roman"/>
      </rPr>
      <t>Minutes</t>
    </r>
  </si>
  <si>
    <r>
      <rPr>
        <sz val="18"/>
        <color rgb="FF0000FF"/>
        <rFont val="Times New Roman"/>
      </rPr>
      <t xml:space="preserve">BRG BER TEPAT (%)
</t>
    </r>
    <r>
      <rPr>
        <i/>
        <sz val="18"/>
        <color rgb="FF0000FF"/>
        <rFont val="Times New Roman"/>
      </rPr>
      <t>Accuracy Departing (Freight)</t>
    </r>
  </si>
  <si>
    <r>
      <rPr>
        <sz val="18"/>
        <color rgb="FF0000FF"/>
        <rFont val="Times New Roman"/>
      </rPr>
      <t xml:space="preserve">BRG BER LAMBAT (mnt)
</t>
    </r>
    <r>
      <rPr>
        <i/>
        <sz val="18"/>
        <color rgb="FF0000FF"/>
        <rFont val="Times New Roman"/>
      </rPr>
      <t>Delay Departure (Freight)</t>
    </r>
  </si>
  <si>
    <r>
      <rPr>
        <sz val="18"/>
        <color rgb="FF0000FF"/>
        <rFont val="Times New Roman"/>
      </rPr>
      <t xml:space="preserve">Menit
</t>
    </r>
    <r>
      <rPr>
        <i/>
        <sz val="18"/>
        <color rgb="FF0000FF"/>
        <rFont val="Times New Roman"/>
      </rPr>
      <t>Minutes</t>
    </r>
  </si>
  <si>
    <r>
      <rPr>
        <sz val="18"/>
        <color rgb="FF0000FF"/>
        <rFont val="Times New Roman"/>
      </rPr>
      <t xml:space="preserve">BRG DTG TEPAT (%)
</t>
    </r>
    <r>
      <rPr>
        <i/>
        <sz val="18"/>
        <color rgb="FF0000FF"/>
        <rFont val="Times New Roman"/>
      </rPr>
      <t>Timely Arrival (Freight)</t>
    </r>
  </si>
  <si>
    <r>
      <rPr>
        <sz val="18"/>
        <color rgb="FF0000FF"/>
        <rFont val="Times New Roman"/>
      </rPr>
      <t xml:space="preserve">BRG DTG LAMBAT (mnt)
</t>
    </r>
    <r>
      <rPr>
        <i/>
        <sz val="18"/>
        <color rgb="FF0000FF"/>
        <rFont val="Times New Roman"/>
      </rPr>
      <t>Late Arrival (Passenger)</t>
    </r>
  </si>
  <si>
    <r>
      <rPr>
        <sz val="18"/>
        <color rgb="FF0000FF"/>
        <rFont val="Times New Roman"/>
      </rPr>
      <t xml:space="preserve">Menit
</t>
    </r>
    <r>
      <rPr>
        <i/>
        <sz val="18"/>
        <color rgb="FF0000FF"/>
        <rFont val="Times New Roman"/>
      </rPr>
      <t>Minutes</t>
    </r>
  </si>
  <si>
    <r>
      <rPr>
        <sz val="18"/>
        <color rgb="FF0000FF"/>
        <rFont val="Times New Roman"/>
      </rPr>
      <t xml:space="preserve">GANGGUAN SINTEL
</t>
    </r>
    <r>
      <rPr>
        <i/>
        <sz val="18"/>
        <color rgb="FF0000FF"/>
        <rFont val="Times New Roman"/>
      </rPr>
      <t>Railway Signalling Failure</t>
    </r>
  </si>
  <si>
    <r>
      <rPr>
        <sz val="18"/>
        <color rgb="FF0000FF"/>
        <rFont val="Times New Roman"/>
      </rPr>
      <t xml:space="preserve">LOK MOGOK
</t>
    </r>
    <r>
      <rPr>
        <i/>
        <sz val="18"/>
        <color rgb="FF0000FF"/>
        <rFont val="Times New Roman"/>
      </rPr>
      <t>Locomotive Failure</t>
    </r>
  </si>
  <si>
    <r>
      <rPr>
        <sz val="18"/>
        <color rgb="FF0000FF"/>
        <rFont val="Times New Roman"/>
      </rPr>
      <t xml:space="preserve">WAKTU PEREDARAN GERBONG RATA-RATA
</t>
    </r>
    <r>
      <rPr>
        <i/>
        <sz val="18"/>
        <color rgb="FF0000FF"/>
        <rFont val="Times New Roman"/>
      </rPr>
      <t>The average circulation time of wagon</t>
    </r>
  </si>
  <si>
    <t>hari</t>
  </si>
  <si>
    <r>
      <rPr>
        <sz val="14"/>
        <color theme="1"/>
        <rFont val="Times New Roman"/>
      </rPr>
      <t xml:space="preserve">Sumber/ </t>
    </r>
    <r>
      <rPr>
        <i/>
        <sz val="14"/>
        <color theme="1"/>
        <rFont val="Times New Roman"/>
      </rPr>
      <t xml:space="preserve">Source : </t>
    </r>
    <r>
      <rPr>
        <sz val="14"/>
        <color theme="1"/>
        <rFont val="Times New Roman"/>
      </rPr>
      <t>Direktorat Lalu Lintas dan Angkutan Kereta Api</t>
    </r>
    <r>
      <rPr>
        <i/>
        <sz val="14"/>
        <color theme="1"/>
        <rFont val="Times New Roman"/>
      </rPr>
      <t xml:space="preserve"> 2022 / Directorate of Railway Traffic and Transport 2022 (</t>
    </r>
    <r>
      <rPr>
        <sz val="14"/>
        <color theme="1"/>
        <rFont val="Times New Roman"/>
      </rPr>
      <t>diolah kembali</t>
    </r>
    <r>
      <rPr>
        <i/>
        <sz val="14"/>
        <color theme="1"/>
        <rFont val="Times New Roman"/>
      </rPr>
      <t xml:space="preserve"> / recompiled)</t>
    </r>
  </si>
  <si>
    <r>
      <rPr>
        <sz val="16"/>
        <color rgb="FFFFFFFF"/>
        <rFont val="Times New Roman"/>
      </rPr>
      <t xml:space="preserve">Catatan / </t>
    </r>
    <r>
      <rPr>
        <i/>
        <sz val="16"/>
        <color rgb="FFFFFFFF"/>
        <rFont val="Times New Roman"/>
      </rPr>
      <t>Note</t>
    </r>
  </si>
  <si>
    <r>
      <rPr>
        <sz val="16"/>
        <color rgb="FFFFFFFF"/>
        <rFont val="Times New Roman"/>
      </rPr>
      <t>: Data gangguan sintel, log mogok dan waktu peredaran gerbong rata-rata  merupakan data operasional operator (KAI ) /</t>
    </r>
    <r>
      <rPr>
        <i/>
        <sz val="16"/>
        <color rgb="FFFFFFFF"/>
        <rFont val="Times New Roman"/>
      </rPr>
      <t xml:space="preserve"> The data of railway signalling disruption, locomotive disruption and time average circulation of carriages is a operational data authorized by operator</t>
    </r>
  </si>
  <si>
    <r>
      <rPr>
        <sz val="20"/>
        <color theme="1"/>
        <rFont val="Times New Roman"/>
      </rPr>
      <t xml:space="preserve">Tabel/ </t>
    </r>
    <r>
      <rPr>
        <i/>
        <sz val="20"/>
        <color theme="1"/>
        <rFont val="Times New Roman"/>
      </rPr>
      <t>Table</t>
    </r>
    <r>
      <rPr>
        <sz val="20"/>
        <color theme="1"/>
        <rFont val="Times New Roman"/>
      </rPr>
      <t xml:space="preserve">  A.4.1.08</t>
    </r>
  </si>
  <si>
    <t>BTP Wilayah Jakarta dan Banten</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</si>
  <si>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</si>
  <si>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</si>
  <si>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</si>
  <si>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JAKARTAGUDANG</t>
  </si>
  <si>
    <r>
      <rPr>
        <sz val="10"/>
        <color theme="1"/>
        <rFont val="Times New Roman"/>
      </rPr>
      <t>Pnp/</t>
    </r>
    <r>
      <rPr>
        <i/>
        <sz val="10"/>
        <color theme="1"/>
        <rFont val="Times New Roman"/>
      </rPr>
      <t>Passangers</t>
    </r>
  </si>
  <si>
    <t>JAKARTAKOTA</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</si>
  <si>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</si>
  <si>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</si>
  <si>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</si>
  <si>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</si>
  <si>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BOGORPALEDANG</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</si>
  <si>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</si>
  <si>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</si>
  <si>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</si>
  <si>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</si>
  <si>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</si>
  <si>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TONJONGBARU</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</si>
  <si>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</si>
  <si>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</si>
  <si>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</si>
  <si>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</si>
  <si>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KLENDERBARU</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</si>
  <si>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</si>
  <si>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</si>
  <si>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</si>
  <si>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</si>
  <si>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</si>
  <si>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</si>
  <si>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</si>
  <si>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</si>
  <si>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</si>
  <si>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</si>
  <si>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</si>
  <si>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</si>
  <si>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</si>
  <si>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</si>
  <si>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</si>
  <si>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</si>
  <si>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</si>
  <si>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</si>
  <si>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</si>
  <si>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</si>
  <si>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</si>
  <si>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</si>
  <si>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</si>
  <si>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</si>
  <si>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</si>
  <si>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</si>
  <si>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PARUNGKUDA</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</si>
  <si>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</si>
  <si>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</si>
  <si>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</si>
  <si>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</si>
  <si>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</si>
  <si>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</si>
  <si>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</si>
  <si>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</si>
  <si>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</si>
  <si>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</si>
  <si>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</si>
  <si>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</si>
  <si>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</si>
  <si>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</si>
  <si>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</si>
  <si>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KAMPUNGBANDAN</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</si>
  <si>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</si>
  <si>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</si>
  <si>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</si>
  <si>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</si>
  <si>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</si>
  <si>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</si>
  <si>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</si>
  <si>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</si>
  <si>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BTP Wilayah Jawa Bagian Barat</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</si>
  <si>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</si>
  <si>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</si>
  <si>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</si>
  <si>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</si>
  <si>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</si>
  <si>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</si>
  <si>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</si>
  <si>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</si>
  <si>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</si>
  <si>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</si>
  <si>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</si>
  <si>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</si>
  <si>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</si>
  <si>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</si>
  <si>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</si>
  <si>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</si>
  <si>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</si>
  <si>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</si>
  <si>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</si>
  <si>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</si>
  <si>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</si>
  <si>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</si>
  <si>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</si>
  <si>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</si>
  <si>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</si>
  <si>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</si>
  <si>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</si>
  <si>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</si>
  <si>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</si>
  <si>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</si>
  <si>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</si>
  <si>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</si>
  <si>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</si>
  <si>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</si>
  <si>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</si>
  <si>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</si>
  <si>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</si>
  <si>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</si>
  <si>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</si>
  <si>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</si>
  <si>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</si>
  <si>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</si>
  <si>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</si>
  <si>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</si>
  <si>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</si>
  <si>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</si>
  <si>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</si>
  <si>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</si>
  <si>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</si>
  <si>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</si>
  <si>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</si>
  <si>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</si>
  <si>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</si>
  <si>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</si>
  <si>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</si>
  <si>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</si>
  <si>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</si>
  <si>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C</t>
  </si>
  <si>
    <t>BTP Wilayah Jawa Bagian Tengah</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</si>
  <si>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</si>
  <si>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</si>
  <si>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</si>
  <si>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</si>
  <si>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</si>
  <si>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</si>
  <si>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</si>
  <si>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</si>
  <si>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</si>
  <si>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</si>
  <si>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</si>
  <si>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</si>
  <si>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</si>
  <si>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</si>
  <si>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</si>
  <si>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</si>
  <si>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</si>
  <si>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</si>
  <si>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</si>
  <si>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</si>
  <si>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</si>
  <si>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</si>
  <si>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</si>
  <si>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</si>
  <si>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</si>
  <si>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</si>
  <si>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</si>
  <si>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</si>
  <si>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</si>
  <si>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</si>
  <si>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</si>
  <si>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</si>
  <si>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</si>
  <si>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</si>
  <si>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</si>
  <si>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</si>
  <si>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</si>
  <si>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</si>
  <si>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</si>
  <si>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</si>
  <si>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</si>
  <si>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</si>
  <si>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</si>
  <si>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</si>
  <si>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</si>
  <si>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</si>
  <si>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</si>
  <si>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</si>
  <si>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</si>
  <si>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YOGYAKARTAINTERNATIONALAIRPORT</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</si>
  <si>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</si>
  <si>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</si>
  <si>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</si>
  <si>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</si>
  <si>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</si>
  <si>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</si>
  <si>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</si>
  <si>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</si>
  <si>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</si>
  <si>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</si>
  <si>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</si>
  <si>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</si>
  <si>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</si>
  <si>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</si>
  <si>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</si>
  <si>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SOLOBALAPAN</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</si>
  <si>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</si>
  <si>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</si>
  <si>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</si>
  <si>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</si>
  <si>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</si>
  <si>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ADISOEMARMO</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</si>
  <si>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</si>
  <si>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</si>
  <si>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BTP Wilayah Jawa Bagian Timur</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</si>
  <si>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</si>
  <si>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</si>
  <si>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</si>
  <si>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</si>
  <si>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</si>
  <si>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</si>
  <si>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</si>
  <si>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</si>
  <si>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</si>
  <si>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</si>
  <si>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</si>
  <si>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</si>
  <si>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</si>
  <si>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</si>
  <si>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</si>
  <si>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</si>
  <si>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</si>
  <si>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</si>
  <si>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</si>
  <si>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</si>
  <si>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</si>
  <si>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</si>
  <si>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</si>
  <si>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</si>
  <si>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</si>
  <si>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</si>
  <si>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</si>
  <si>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</si>
  <si>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</si>
  <si>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</si>
  <si>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</si>
  <si>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</si>
  <si>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</si>
  <si>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</si>
  <si>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</si>
  <si>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</si>
  <si>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</si>
  <si>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</si>
  <si>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</si>
  <si>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</si>
  <si>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</si>
  <si>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</si>
  <si>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</si>
  <si>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</si>
  <si>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</si>
  <si>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</si>
  <si>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</si>
  <si>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</si>
  <si>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</si>
  <si>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</si>
  <si>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</si>
  <si>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</si>
  <si>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</si>
  <si>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</si>
  <si>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</si>
  <si>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</si>
  <si>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</si>
  <si>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</si>
  <si>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</si>
  <si>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</si>
  <si>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</si>
  <si>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</si>
  <si>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</si>
  <si>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</si>
  <si>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</si>
  <si>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</si>
  <si>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</si>
  <si>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</si>
  <si>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</si>
  <si>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</si>
  <si>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</si>
  <si>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</si>
  <si>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</si>
  <si>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</si>
  <si>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</si>
  <si>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</si>
  <si>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</si>
  <si>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</si>
  <si>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</si>
  <si>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</si>
  <si>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</si>
  <si>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</si>
  <si>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</si>
  <si>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</si>
  <si>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</si>
  <si>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</si>
  <si>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</si>
  <si>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</si>
  <si>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</si>
  <si>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</si>
  <si>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</si>
  <si>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</si>
  <si>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</si>
  <si>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</si>
  <si>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</si>
  <si>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</si>
  <si>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</si>
  <si>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</si>
  <si>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</si>
  <si>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</si>
  <si>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</si>
  <si>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</si>
  <si>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</si>
  <si>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</si>
  <si>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</si>
  <si>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</si>
  <si>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</si>
  <si>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</si>
  <si>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</si>
  <si>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</si>
  <si>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</si>
  <si>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</si>
  <si>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</si>
  <si>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</si>
  <si>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</si>
  <si>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</si>
  <si>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</si>
  <si>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</si>
  <si>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</si>
  <si>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</si>
  <si>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</si>
  <si>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</si>
  <si>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</si>
  <si>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</si>
  <si>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</si>
  <si>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</si>
  <si>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</si>
  <si>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</si>
  <si>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</si>
  <si>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D</t>
  </si>
  <si>
    <t>BTP Wilayah Sumatera Bagian Utara</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</si>
  <si>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</si>
  <si>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</si>
  <si>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</si>
  <si>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</si>
  <si>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</si>
  <si>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</si>
  <si>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</si>
  <si>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</si>
  <si>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</si>
  <si>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</si>
  <si>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</si>
  <si>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</si>
  <si>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</si>
  <si>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</si>
  <si>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</si>
  <si>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</si>
  <si>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</si>
  <si>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</si>
  <si>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</si>
  <si>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</si>
  <si>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</si>
  <si>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</si>
  <si>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</si>
  <si>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</si>
  <si>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</si>
  <si>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</si>
  <si>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</si>
  <si>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</si>
  <si>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</si>
  <si>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</si>
  <si>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</si>
  <si>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</si>
  <si>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</si>
  <si>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</si>
  <si>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</si>
  <si>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</si>
  <si>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</si>
  <si>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</si>
  <si>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BTP Wilayah Sumatera Bagian Barat</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</si>
  <si>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</si>
  <si>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</si>
  <si>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</si>
  <si>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</si>
  <si>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</si>
  <si>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</si>
  <si>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</si>
  <si>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</si>
  <si>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</si>
  <si>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</si>
  <si>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</si>
  <si>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</si>
  <si>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</si>
  <si>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</si>
  <si>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</si>
  <si>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</si>
  <si>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</si>
  <si>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</si>
  <si>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</si>
  <si>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</si>
  <si>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</si>
  <si>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</si>
  <si>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</si>
  <si>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</si>
  <si>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</si>
  <si>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</si>
  <si>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</si>
  <si>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BTP Wilayah Sumatera Bagian Selatan</t>
  </si>
  <si>
    <t>DIVRE III SUMATERA SELATAN</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</si>
  <si>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</si>
  <si>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</si>
  <si>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</si>
  <si>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</si>
  <si>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</si>
  <si>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</si>
  <si>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</si>
  <si>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</si>
  <si>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</si>
  <si>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</si>
  <si>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</si>
  <si>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</si>
  <si>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</si>
  <si>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</si>
  <si>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</si>
  <si>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</si>
  <si>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</si>
  <si>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</si>
  <si>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</si>
  <si>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</si>
  <si>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</si>
  <si>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</si>
  <si>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</si>
  <si>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</si>
  <si>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</si>
  <si>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</si>
  <si>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</si>
  <si>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DIVRE IV LAMPUNG</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</si>
  <si>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</si>
  <si>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</si>
  <si>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</si>
  <si>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</si>
  <si>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</si>
  <si>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</si>
  <si>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</si>
  <si>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</si>
  <si>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</si>
  <si>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</si>
  <si>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</si>
  <si>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</si>
  <si>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</si>
  <si>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</si>
  <si>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</si>
  <si>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</si>
  <si>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</si>
  <si>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</si>
  <si>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</si>
  <si>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</si>
  <si>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</si>
  <si>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</si>
  <si>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</si>
  <si>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</si>
  <si>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</si>
  <si>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</si>
  <si>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</si>
  <si>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</si>
  <si>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</si>
  <si>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</si>
  <si>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</si>
  <si>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</si>
  <si>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</si>
  <si>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</si>
  <si>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</si>
  <si>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</si>
  <si>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</si>
  <si>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20"/>
        <color theme="1"/>
        <rFont val="Times New Roman"/>
      </rPr>
      <t xml:space="preserve">Tabel/ </t>
    </r>
    <r>
      <rPr>
        <i/>
        <sz val="20"/>
        <color theme="1"/>
        <rFont val="Times New Roman"/>
      </rPr>
      <t>Table</t>
    </r>
    <r>
      <rPr>
        <sz val="20"/>
        <color theme="1"/>
        <rFont val="Times New Roman"/>
      </rPr>
      <t xml:space="preserve">  A.4.1.09</t>
    </r>
  </si>
  <si>
    <t>JAKARTA INTERNATIONAL CT</t>
  </si>
  <si>
    <t>PASOSO</t>
  </si>
  <si>
    <t>SUNGAILAGOA</t>
  </si>
  <si>
    <t>SINDANGLAUT</t>
  </si>
  <si>
    <t>KALIBODRI</t>
  </si>
  <si>
    <t>PANUNGGALAN</t>
  </si>
  <si>
    <t>KARANGTALUN</t>
  </si>
  <si>
    <t>REWULU</t>
  </si>
  <si>
    <t>BELAWAN</t>
  </si>
  <si>
    <t>BUNUT</t>
  </si>
  <si>
    <t>HANGELO</t>
  </si>
  <si>
    <t>LABUAN</t>
  </si>
  <si>
    <t>MUARALAWAI</t>
  </si>
  <si>
    <t>MERAPI</t>
  </si>
  <si>
    <r>
      <rPr>
        <sz val="20"/>
        <color theme="1"/>
        <rFont val="Times New Roman"/>
      </rPr>
      <t xml:space="preserve">Tabel/ </t>
    </r>
    <r>
      <rPr>
        <i/>
        <sz val="20"/>
        <color theme="1"/>
        <rFont val="Times New Roman"/>
      </rPr>
      <t>Table</t>
    </r>
    <r>
      <rPr>
        <sz val="20"/>
        <color theme="1"/>
        <rFont val="Times New Roman"/>
      </rPr>
      <t xml:space="preserve">  A.4.1.08</t>
    </r>
  </si>
  <si>
    <r>
      <rPr>
        <b/>
        <sz val="14"/>
        <color theme="1"/>
        <rFont val="Times New Roman"/>
      </rPr>
      <t xml:space="preserve">U r a i a n
</t>
    </r>
    <r>
      <rPr>
        <b/>
        <i/>
        <sz val="14"/>
        <color theme="1"/>
        <rFont val="Times New Roman"/>
      </rPr>
      <t>Descriptions</t>
    </r>
  </si>
  <si>
    <t>BTP WILAYAH JAKARTA DAN BANTEN</t>
  </si>
  <si>
    <r>
      <rPr>
        <sz val="10"/>
        <color theme="1"/>
        <rFont val="Times New Roman"/>
      </rPr>
      <t>Pnp/</t>
    </r>
    <r>
      <rPr>
        <i/>
        <sz val="10"/>
        <color theme="1"/>
        <rFont val="Times New Roman"/>
      </rPr>
      <t>Passangers</t>
    </r>
  </si>
  <si>
    <t>BTP WILAYAH JAWA BAGIAN BARAT</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</si>
  <si>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</si>
  <si>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</si>
  <si>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BTP WILAYAH JAWA BAGIAN TENGAH</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</si>
  <si>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</si>
  <si>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</si>
  <si>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</si>
  <si>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BTP WILAYAH JAWA BAGIAN TIMUR</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</si>
  <si>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</si>
  <si>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</si>
  <si>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</si>
  <si>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BTP WILAYAH SUMATERA BAGIAN UTARA</t>
  </si>
  <si>
    <r>
      <rPr>
        <sz val="10"/>
        <color theme="1"/>
        <rFont val="Times New Roman"/>
      </rPr>
      <t>Pnp/</t>
    </r>
    <r>
      <rPr>
        <i/>
        <sz val="10"/>
        <color theme="1"/>
        <rFont val="Times New Roman"/>
      </rPr>
      <t>Passangers</t>
    </r>
  </si>
  <si>
    <t>BTP WILAYAH SUMATERA BAGIAN BARAT</t>
  </si>
  <si>
    <r>
      <rPr>
        <sz val="10"/>
        <color theme="1"/>
        <rFont val="Times New Roman"/>
      </rPr>
      <t>Pnp/</t>
    </r>
    <r>
      <rPr>
        <i/>
        <sz val="10"/>
        <color theme="1"/>
        <rFont val="Times New Roman"/>
      </rPr>
      <t>Passangers</t>
    </r>
  </si>
  <si>
    <t>BTP WILAYAH SUMATERA BAGIAN SELATAN</t>
  </si>
  <si>
    <r>
      <rPr>
        <sz val="10"/>
        <color theme="1"/>
        <rFont val="Times New Roman"/>
      </rPr>
      <t>Pnp/</t>
    </r>
    <r>
      <rPr>
        <i/>
        <sz val="10"/>
        <color theme="1"/>
        <rFont val="Times New Roman"/>
      </rPr>
      <t>Passangers</t>
    </r>
  </si>
  <si>
    <r>
      <rPr>
        <sz val="10"/>
        <color theme="1"/>
        <rFont val="Times New Roman"/>
      </rPr>
      <t>Pnp/</t>
    </r>
    <r>
      <rPr>
        <i/>
        <sz val="10"/>
        <color theme="1"/>
        <rFont val="Times New Roman"/>
      </rPr>
      <t>Passangers</t>
    </r>
  </si>
  <si>
    <t>Total KCI</t>
  </si>
  <si>
    <r>
      <rPr>
        <b/>
        <sz val="11"/>
        <color theme="1"/>
        <rFont val="Arial"/>
      </rPr>
      <t>Pnp/</t>
    </r>
    <r>
      <rPr>
        <b/>
        <i/>
        <sz val="11"/>
        <color theme="1"/>
        <rFont val="Arial"/>
      </rPr>
      <t>Passangers</t>
    </r>
  </si>
  <si>
    <t>#REF!</t>
  </si>
  <si>
    <t>Total KAI</t>
  </si>
  <si>
    <r>
      <rPr>
        <b/>
        <sz val="11"/>
        <color theme="1"/>
        <rFont val="Arial"/>
      </rPr>
      <t>Pnp/</t>
    </r>
    <r>
      <rPr>
        <b/>
        <i/>
        <sz val="11"/>
        <color theme="1"/>
        <rFont val="Arial"/>
      </rPr>
      <t>Passangers</t>
    </r>
  </si>
  <si>
    <t>TOTAL</t>
  </si>
  <si>
    <r>
      <rPr>
        <b/>
        <sz val="11"/>
        <color theme="1"/>
        <rFont val="Arial"/>
      </rPr>
      <t>Pnp/</t>
    </r>
    <r>
      <rPr>
        <b/>
        <i/>
        <sz val="11"/>
        <color theme="1"/>
        <rFont val="Arial"/>
      </rPr>
      <t>Passangers</t>
    </r>
  </si>
  <si>
    <t xml:space="preserve">TOTAL LAPMON TW 2 DIT LLAKA </t>
  </si>
  <si>
    <r>
      <rPr>
        <b/>
        <sz val="11"/>
        <color theme="1"/>
        <rFont val="Arial"/>
      </rPr>
      <t>Pnp/</t>
    </r>
    <r>
      <rPr>
        <b/>
        <i/>
        <sz val="11"/>
        <color theme="1"/>
        <rFont val="Arial"/>
      </rPr>
      <t>Passangers</t>
    </r>
  </si>
  <si>
    <t>TOTAL KCI (LAPMON TW 2 DIT LLAKA)</t>
  </si>
  <si>
    <r>
      <rPr>
        <b/>
        <sz val="11"/>
        <color theme="1"/>
        <rFont val="Arial"/>
      </rPr>
      <t>Pnp/</t>
    </r>
    <r>
      <rPr>
        <b/>
        <i/>
        <sz val="11"/>
        <color theme="1"/>
        <rFont val="Arial"/>
      </rPr>
      <t>Passangers</t>
    </r>
  </si>
  <si>
    <r>
      <rPr>
        <sz val="20"/>
        <color theme="1"/>
        <rFont val="Times New Roman"/>
      </rPr>
      <t xml:space="preserve">Tabel/ </t>
    </r>
    <r>
      <rPr>
        <i/>
        <sz val="20"/>
        <color theme="1"/>
        <rFont val="Times New Roman"/>
      </rPr>
      <t>Table</t>
    </r>
    <r>
      <rPr>
        <sz val="20"/>
        <color theme="1"/>
        <rFont val="Times New Roman"/>
      </rPr>
      <t xml:space="preserve">  A.4.1.09</t>
    </r>
  </si>
  <si>
    <r>
      <rPr>
        <b/>
        <sz val="14"/>
        <color theme="1"/>
        <rFont val="Times New Roman"/>
      </rPr>
      <t xml:space="preserve">U r a i a n
</t>
    </r>
    <r>
      <rPr>
        <b/>
        <i/>
        <sz val="14"/>
        <color theme="1"/>
        <rFont val="Times New Roman"/>
      </rPr>
      <t>Descriptions</t>
    </r>
  </si>
  <si>
    <t>DIVRE IV SUMATERA SELATAN</t>
  </si>
  <si>
    <t>TOTAL LAPMON TW 2 Dit LLAKA</t>
  </si>
  <si>
    <t>No</t>
  </si>
  <si>
    <t>Uraian</t>
  </si>
  <si>
    <t>Total</t>
  </si>
  <si>
    <t>Tabel Lintasan</t>
  </si>
  <si>
    <t>Tabel PSO</t>
  </si>
  <si>
    <t>Data Dukung Lalin</t>
  </si>
  <si>
    <t>Penumpang</t>
  </si>
  <si>
    <t>KA Ekonomi Lebaran</t>
  </si>
  <si>
    <t>Eksekutif</t>
  </si>
  <si>
    <t>Bisnis</t>
  </si>
  <si>
    <t>Ekonomi</t>
  </si>
  <si>
    <t>Priority</t>
  </si>
  <si>
    <t>KRD Ekonomi</t>
  </si>
  <si>
    <t>Lokal Eksekutif</t>
  </si>
  <si>
    <t>Lokal Bisnis</t>
  </si>
  <si>
    <t>Lokal Ekonomi</t>
  </si>
  <si>
    <t>Wisata Ambarawa</t>
  </si>
  <si>
    <t>KRL</t>
  </si>
  <si>
    <t>Lapmon</t>
  </si>
  <si>
    <t>PSO KRL Yogyakarta</t>
  </si>
  <si>
    <t>Barang</t>
  </si>
  <si>
    <t>Tw1</t>
  </si>
  <si>
    <t>Tw2</t>
  </si>
  <si>
    <t xml:space="preserve">Retail </t>
  </si>
  <si>
    <t>5a. JUMLAH PENUMPANG KA TERANGKUT</t>
  </si>
  <si>
    <t xml:space="preserve">      Target Tahun 2022                     :</t>
  </si>
  <si>
    <t>JUMLAH PENUMPANG KA TERANGKUT TAHUN 2022</t>
  </si>
  <si>
    <t>1.</t>
  </si>
  <si>
    <t>KA PSO  (2022)</t>
  </si>
  <si>
    <t>KA</t>
  </si>
  <si>
    <t>Realisasi Jumlah Penumpang KA Jarak Jauh Tahun 2022</t>
  </si>
  <si>
    <t xml:space="preserve">Maret </t>
  </si>
  <si>
    <t xml:space="preserve">Desember 
</t>
  </si>
  <si>
    <t>Triwulan I</t>
  </si>
  <si>
    <t>Triwulan II</t>
  </si>
  <si>
    <t>Triwulan III</t>
  </si>
  <si>
    <t>Triwulan IV</t>
  </si>
  <si>
    <t>2.</t>
  </si>
  <si>
    <t>PSO KRL JABODETABEK (2022)</t>
  </si>
  <si>
    <t>Realisasi Jumlah Penumpang KRL JABODETABEK Tahun 2022</t>
  </si>
  <si>
    <t>PENUMPANG KA KOMERSIL TAHUN 2020</t>
  </si>
  <si>
    <t>KERETA</t>
  </si>
  <si>
    <t>JANUARI</t>
  </si>
  <si>
    <t>FEBRUARI</t>
  </si>
  <si>
    <t>MARET</t>
  </si>
  <si>
    <t>APRIL</t>
  </si>
  <si>
    <t>MEI</t>
  </si>
  <si>
    <t>JUNI</t>
  </si>
  <si>
    <t>JULI</t>
  </si>
  <si>
    <t>AGUSTUS</t>
  </si>
  <si>
    <t>SEPTEMBER</t>
  </si>
  <si>
    <t>OKTOBER</t>
  </si>
  <si>
    <t>NOVEMBER</t>
  </si>
  <si>
    <t>DESEMBER</t>
  </si>
  <si>
    <t>TRIWULAN 1</t>
  </si>
  <si>
    <t>TRIWULAN 2</t>
  </si>
  <si>
    <t>TRIWULAN 3</t>
  </si>
  <si>
    <t>TRIWULAN 4</t>
  </si>
  <si>
    <t xml:space="preserve">3. </t>
  </si>
  <si>
    <t>PENUMPANG KA PERINTIS TAHUN 2022</t>
  </si>
  <si>
    <t>Kereta</t>
  </si>
  <si>
    <t>LRT Sumsel</t>
  </si>
  <si>
    <t>Cut Meutia</t>
  </si>
  <si>
    <t>Mineks</t>
  </si>
  <si>
    <t>Lembah Anai</t>
  </si>
  <si>
    <t>Kertalaya</t>
  </si>
  <si>
    <t>Bathara Kresna</t>
  </si>
  <si>
    <t>Datuk Belambangan</t>
  </si>
  <si>
    <t>Amir Hamzah</t>
  </si>
  <si>
    <t>Makassar-Parepare</t>
  </si>
  <si>
    <t>Jumlah</t>
  </si>
  <si>
    <t>4.</t>
  </si>
  <si>
    <t>PENUMPANG KA RAILINK TAHUN 2022</t>
  </si>
  <si>
    <t>SHIA</t>
  </si>
  <si>
    <t>Kualanamu</t>
  </si>
  <si>
    <t>5.</t>
  </si>
  <si>
    <t>PENUMPANG MRT JAKARTA 2022</t>
  </si>
  <si>
    <t>MRT J</t>
  </si>
  <si>
    <t>6.</t>
  </si>
  <si>
    <t>PENUMPANG LRT JAKARTA (VELODROME - KELAPA GADING) 2022</t>
  </si>
  <si>
    <t>LRT JAKARTA (Velodrome - K. Gading)</t>
  </si>
  <si>
    <t xml:space="preserve">Jumlah penumpang terangkut dengan KA
</t>
  </si>
  <si>
    <t xml:space="preserve">Jumlah </t>
  </si>
  <si>
    <t>sementara TW 3</t>
  </si>
  <si>
    <t>Realisasi Tahun 2021             :</t>
  </si>
  <si>
    <t>Persentase Realisasi</t>
  </si>
  <si>
    <t>KA Priority</t>
  </si>
  <si>
    <t>KA UTAMA/ANTARKOTA</t>
  </si>
  <si>
    <t>KA Ambarawa</t>
  </si>
  <si>
    <t>KA Perintis</t>
  </si>
  <si>
    <t>5b. JUMLAH BARANG KA TERANGKUT</t>
  </si>
  <si>
    <t>1. REKAPITULASI ANGKUTAN BARANG PULAU JAWA TAHUN 2022</t>
  </si>
  <si>
    <t>Komoditi</t>
  </si>
  <si>
    <t>BBM</t>
  </si>
  <si>
    <t>PUPUK</t>
  </si>
  <si>
    <t>SEMEN</t>
  </si>
  <si>
    <t>BATUBARA</t>
  </si>
  <si>
    <t>HASIL PERKEBUNAN (CPO,PULP,KAYU, LATEX)</t>
  </si>
  <si>
    <t>PETIKEMAS</t>
  </si>
  <si>
    <t>AQUA</t>
  </si>
  <si>
    <t>PASIR KUARSA</t>
  </si>
  <si>
    <t>KARET &amp; KLINKER</t>
  </si>
  <si>
    <t>BARANG CEPAT (BC)</t>
  </si>
  <si>
    <t>RETAIL (ONS PARCEL UTARA &amp; SELATAN,BHP)</t>
  </si>
  <si>
    <t>LAINNYA (BANK INDONESIA,BEA KLB,ANGKUTAN DINAS,ANGKUTAN SATKER,MOTIS, BEA LANGSIR)</t>
  </si>
  <si>
    <t>2. REKAPITULASI ANGKUTAN BARANG PULAU SUMATERA TAHUN 2022</t>
  </si>
  <si>
    <t>3. JUMLAH BARANG TERANGKUT DENGAN KA TAHUN 2022</t>
  </si>
  <si>
    <t>Realisasi Januari s.d Des 2020</t>
  </si>
  <si>
    <t>PROGRAM REALISASI KINERJA ANGK. PNP TAHUN 2016 PT KAI (Persero)</t>
  </si>
  <si>
    <t>DAOP/DIVRE</t>
  </si>
  <si>
    <t>KELAS</t>
  </si>
  <si>
    <t>PROGRAM 2016</t>
  </si>
  <si>
    <t>REALISASI 2016</t>
  </si>
  <si>
    <t>PROSENTASE</t>
  </si>
  <si>
    <t>VOLUME</t>
  </si>
  <si>
    <t>PNP-KM</t>
  </si>
  <si>
    <t>1 JAK</t>
  </si>
  <si>
    <t>1. Eksekutif</t>
  </si>
  <si>
    <t>2. Bisnis</t>
  </si>
  <si>
    <t>3. Ekonomi</t>
  </si>
  <si>
    <t>UTAMA</t>
  </si>
  <si>
    <t>LOKAL</t>
  </si>
  <si>
    <t>2 BD</t>
  </si>
  <si>
    <t>3 CN</t>
  </si>
  <si>
    <t>4 SM</t>
  </si>
  <si>
    <t>5 PWT</t>
  </si>
  <si>
    <t>6 YK</t>
  </si>
  <si>
    <t>7 MN</t>
  </si>
  <si>
    <t>8 SB</t>
  </si>
  <si>
    <t>9 JR</t>
  </si>
  <si>
    <t>WILAYAH JAWA</t>
  </si>
  <si>
    <t>I SUM-UT</t>
  </si>
  <si>
    <t>II SUM-BAR</t>
  </si>
  <si>
    <t>III PG</t>
  </si>
  <si>
    <t>IV TNK</t>
  </si>
  <si>
    <t>SUMATERA</t>
  </si>
  <si>
    <t>PT. KA</t>
  </si>
  <si>
    <t xml:space="preserve"> KRL Jabodetabek</t>
  </si>
  <si>
    <t>Jabodetabek Commuter Train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</si>
</sst>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5" formatCode="_(* #,##0_);_(* \(#,##0\);_(* &quot;-&quot;??_);_(@_)"/>
    <numFmt numFmtId="166" formatCode="#,##0;[Red]#,##0"/>
    <numFmt numFmtId="167" formatCode="_(* #,##0_);_(* \(#,##0\);_(* &quot;-&quot;_);_(@_)"/>
    <numFmt numFmtId="168" formatCode="0.00_)"/>
    <numFmt numFmtId="169" formatCode="0.0"/>
    <numFmt numFmtId="170" formatCode="#,##0.000_);\(#,##0.000\)"/>
    <numFmt numFmtId="172" formatCode="0_);\(0\)"/>
    <numFmt numFmtId="173" formatCode="#,##0.000"/>
    <numFmt numFmtId="174" formatCode="#.#"/>
    <numFmt numFmtId="175" formatCode="_(* #,##0_);_(* \(#,##0\);_(* \-_);_(@_)"/>
    <numFmt numFmtId="176" formatCode="_(* #,##0.000_);_(* \(#,##0.000\);_(* \-??_);_(@_)"/>
    <numFmt numFmtId="178" formatCode="_-* #,##0.00_-;\-* #,##0.00_-;_-* &quot;-&quot;??_-;_-@"/>
    <numFmt numFmtId="179" formatCode="_(* #,##0_);_(* \(#,##0\);_(* \-??_);_(@_)"/>
    <numFmt numFmtId="180" formatCode="_-* #,##0_-;\-* #,##0_-;_-* &quot;-&quot;??_-;_-@"/>
    <numFmt numFmtId="181" formatCode="_-* #,##0_-;\-* #,##0_-;_-* &quot;-&quot;_-;_-@"/>
    <numFmt numFmtId="182" formatCode="_ * #,##0_ ;_ * \-#,##0_ ;_ * &quot;-&quot;??_ ;_ @_ "/>
    <numFmt numFmtId="183" formatCode="[$-409]mmmmm"/>
    <numFmt numFmtId="184" formatCode="_ * #,##0.00_ ;_ * \-#,##0.00_ ;_ * &quot;-&quot;??_ ;_ @_ "/>
  </numFmts>
  <fonts count="85" x14ac:knownFonts="1">
    <font>
      <sz val="10"/>
      <color rgb="FF000000"/>
      <name val="Arial"/>
      <scheme val="minor"/>
    </font>
    <font>
      <sz val="12"/>
      <color theme="1"/>
      <name val="Times New Roman"/>
    </font>
    <font>
      <sz val="12"/>
      <color theme="1"/>
      <name val="Arial"/>
    </font>
    <font>
      <sz val="20"/>
      <color theme="1"/>
      <name val="Times New Roman"/>
    </font>
    <font>
      <sz val="14"/>
      <color theme="1"/>
      <name val="Times New Roman"/>
    </font>
    <font>
      <b/>
      <sz val="20"/>
      <color theme="1"/>
      <name val="Times New Roman"/>
    </font>
    <font>
      <i/>
      <sz val="20"/>
      <color theme="1"/>
      <name val="Times New Roman"/>
    </font>
    <font>
      <sz val="18"/>
      <color theme="1"/>
      <name val="Times New Roman"/>
    </font>
    <font>
      <b/>
      <sz val="18"/>
      <color theme="1"/>
      <name val="Times New Roman"/>
    </font>
    <font>
      <sz val="10"/>
      <name val="Arial"/>
    </font>
    <font>
      <b/>
      <sz val="16"/>
      <color theme="1"/>
      <name val="Times New Roman"/>
    </font>
    <font>
      <i/>
      <sz val="18"/>
      <color theme="1"/>
      <name val="Times New Roman"/>
    </font>
    <font>
      <i/>
      <sz val="16"/>
      <color theme="1"/>
      <name val="Times New Roman"/>
    </font>
    <font>
      <sz val="18"/>
      <color rgb="FF0066CC"/>
      <name val="Times New Roman"/>
    </font>
    <font>
      <sz val="18"/>
      <color rgb="FF0000FF"/>
      <name val="Times New Roman"/>
    </font>
    <font>
      <i/>
      <sz val="18"/>
      <color rgb="FF0000FF"/>
      <name val="Times New Roman"/>
    </font>
    <font>
      <b/>
      <sz val="18"/>
      <color rgb="FF0000FF"/>
      <name val="Times New Roman"/>
    </font>
    <font>
      <sz val="12"/>
      <color rgb="FF0000FF"/>
      <name val="Times New Roman"/>
    </font>
    <font>
      <b/>
      <sz val="14"/>
      <color rgb="FF0000FF"/>
      <name val="Times New Roman"/>
    </font>
    <font>
      <sz val="10"/>
      <color theme="1"/>
      <name val="Times New Roman"/>
    </font>
    <font>
      <b/>
      <sz val="16"/>
      <color rgb="FFFF0000"/>
      <name val="Times New Roman"/>
    </font>
    <font>
      <sz val="18"/>
      <color rgb="FFFF0000"/>
      <name val="Times New Roman"/>
    </font>
    <font>
      <sz val="12"/>
      <color rgb="FFFF0000"/>
      <name val="Times New Roman"/>
    </font>
    <font>
      <sz val="16"/>
      <color rgb="FFFF0000"/>
      <name val="Times New Roman"/>
    </font>
    <font>
      <sz val="16"/>
      <color theme="1"/>
      <name val="Times New Roman"/>
    </font>
    <font>
      <sz val="16"/>
      <color rgb="FF0000FF"/>
      <name val="Times New Roman"/>
    </font>
    <font>
      <b/>
      <sz val="14"/>
      <color theme="1"/>
      <name val="Times New Roman"/>
    </font>
    <font>
      <sz val="10"/>
      <color theme="1"/>
      <name val="Arial"/>
    </font>
    <font>
      <i/>
      <sz val="18"/>
      <color rgb="FF0066CC"/>
      <name val="Times New Roman"/>
    </font>
    <font>
      <b/>
      <i/>
      <sz val="18"/>
      <color rgb="FF0000FF"/>
      <name val="Times New Roman"/>
    </font>
    <font>
      <b/>
      <i/>
      <sz val="18"/>
      <color rgb="FFFF0000"/>
      <name val="Times New Roman"/>
    </font>
    <font>
      <sz val="17"/>
      <color rgb="FF0000FF"/>
      <name val="Times New Roman"/>
    </font>
    <font>
      <sz val="16"/>
      <color theme="0"/>
      <name val="Times New Roman"/>
    </font>
    <font>
      <sz val="9"/>
      <color theme="1"/>
      <name val="Times New Roman"/>
    </font>
    <font>
      <i/>
      <sz val="9"/>
      <color theme="1"/>
      <name val="Times New Roman"/>
    </font>
    <font>
      <b/>
      <sz val="18"/>
      <color rgb="FFFF0000"/>
      <name val="Times New Roman"/>
    </font>
    <font>
      <b/>
      <sz val="20"/>
      <color rgb="FFFF0000"/>
      <name val="Times New Roman"/>
    </font>
    <font>
      <sz val="14"/>
      <color rgb="FFFFFFFF"/>
      <name val="Times New Roman"/>
    </font>
    <font>
      <sz val="12"/>
      <color rgb="FFFFFFFF"/>
      <name val="Times New Roman"/>
    </font>
    <font>
      <b/>
      <sz val="14"/>
      <color rgb="FFFFFFFF"/>
      <name val="Times New Roman"/>
    </font>
    <font>
      <sz val="16"/>
      <color rgb="FFFFFFFF"/>
      <name val="Times New Roman"/>
    </font>
    <font>
      <b/>
      <sz val="14"/>
      <color rgb="FFFF0000"/>
      <name val="Times New Roman"/>
    </font>
    <font>
      <sz val="10"/>
      <color rgb="FFFFFFFF"/>
      <name val="Times New Roman"/>
    </font>
    <font>
      <i/>
      <sz val="14"/>
      <color theme="1"/>
      <name val="Times New Roman"/>
    </font>
    <font>
      <sz val="10"/>
      <color rgb="FF0000FF"/>
      <name val="Times New Roman"/>
    </font>
    <font>
      <sz val="14"/>
      <color theme="1"/>
      <name val="Arial"/>
    </font>
    <font>
      <b/>
      <u/>
      <sz val="14"/>
      <color theme="1"/>
      <name val="Arial"/>
    </font>
    <font>
      <b/>
      <u/>
      <sz val="14"/>
      <color theme="1"/>
      <name val="Arial"/>
    </font>
    <font>
      <b/>
      <u/>
      <sz val="14"/>
      <color theme="1"/>
      <name val="Arial"/>
    </font>
    <font>
      <sz val="10"/>
      <color rgb="FF000000"/>
      <name val="Arial"/>
    </font>
    <font>
      <sz val="11"/>
      <color rgb="FFFF0000"/>
      <name val="Times New Roman"/>
    </font>
    <font>
      <sz val="11"/>
      <color rgb="FF0000FF"/>
      <name val="Times New Roman"/>
    </font>
    <font>
      <sz val="10"/>
      <color rgb="FFFF0000"/>
      <name val="Times New Roman"/>
    </font>
    <font>
      <b/>
      <sz val="12"/>
      <color theme="1"/>
      <name val="Times New Roman"/>
    </font>
    <font>
      <b/>
      <sz val="11"/>
      <color theme="1"/>
      <name val="Arial"/>
    </font>
    <font>
      <b/>
      <sz val="10"/>
      <color rgb="FF000000"/>
      <name val="Arial"/>
    </font>
    <font>
      <b/>
      <sz val="12"/>
      <color theme="1"/>
      <name val="Arial"/>
    </font>
    <font>
      <sz val="11"/>
      <color theme="1"/>
      <name val="Calibri"/>
    </font>
    <font>
      <b/>
      <sz val="16"/>
      <color theme="1"/>
      <name val="Calibri"/>
    </font>
    <font>
      <sz val="14"/>
      <color theme="1"/>
      <name val="Calibri"/>
    </font>
    <font>
      <b/>
      <sz val="20"/>
      <color theme="1"/>
      <name val="Calibri"/>
    </font>
    <font>
      <b/>
      <sz val="14"/>
      <color theme="1"/>
      <name val="Calibri"/>
    </font>
    <font>
      <b/>
      <sz val="11"/>
      <color theme="0"/>
      <name val="Calibri"/>
    </font>
    <font>
      <b/>
      <sz val="12"/>
      <color theme="0"/>
      <name val="Calibri"/>
    </font>
    <font>
      <b/>
      <sz val="11"/>
      <color theme="1"/>
      <name val="Calibri"/>
    </font>
    <font>
      <b/>
      <sz val="12"/>
      <color theme="1"/>
      <name val="Calibri"/>
    </font>
    <font>
      <b/>
      <sz val="11"/>
      <color rgb="FF000000"/>
      <name val="Calibri"/>
    </font>
    <font>
      <sz val="10"/>
      <color rgb="FF000000"/>
      <name val="Tahoma"/>
    </font>
    <font>
      <sz val="11"/>
      <color rgb="FF000000"/>
      <name val="Calibri"/>
    </font>
    <font>
      <b/>
      <sz val="14"/>
      <color rgb="FFFF0000"/>
      <name val="Calibri"/>
    </font>
    <font>
      <sz val="11"/>
      <color rgb="FFFF0000"/>
      <name val="Calibri"/>
    </font>
    <font>
      <sz val="10"/>
      <color theme="1"/>
      <name val="Calibri"/>
    </font>
    <font>
      <b/>
      <sz val="14"/>
      <color rgb="FFFFC000"/>
      <name val="Times New Roman"/>
    </font>
    <font>
      <sz val="12"/>
      <color theme="1"/>
      <name val="Calibri"/>
    </font>
    <font>
      <b/>
      <u/>
      <sz val="11"/>
      <color theme="1"/>
      <name val="Calibri"/>
    </font>
    <font>
      <sz val="10"/>
      <color theme="1"/>
      <name val="Arial Narrow"/>
    </font>
    <font>
      <b/>
      <sz val="18"/>
      <color theme="1"/>
      <name val="Calibri"/>
    </font>
    <font>
      <b/>
      <sz val="10"/>
      <color theme="1"/>
      <name val="Calibri"/>
    </font>
    <font>
      <sz val="10"/>
      <color rgb="FFFF0000"/>
      <name val="Calibri"/>
    </font>
    <font>
      <i/>
      <sz val="16"/>
      <color theme="0"/>
      <name val="Times New Roman"/>
    </font>
    <font>
      <i/>
      <sz val="16"/>
      <color rgb="FFFFFFFF"/>
      <name val="Times New Roman"/>
    </font>
    <font>
      <i/>
      <sz val="10"/>
      <color theme="1"/>
      <name val="Times New Roman"/>
    </font>
    <font>
      <b/>
      <i/>
      <sz val="14"/>
      <color theme="1"/>
      <name val="Times New Roman"/>
    </font>
    <font>
      <b/>
      <i/>
      <sz val="11"/>
      <color theme="1"/>
      <name val="Arial"/>
    </font>
    <font>
      <sz val="11"/>
      <color indexed="8"/>
      <name val="Calibri"/>
      <family val="2"/>
    </font>
  </fonts>
  <fills count="17">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FF0000"/>
        <bgColor rgb="FFFF0000"/>
      </patternFill>
    </fill>
    <fill>
      <patternFill patternType="solid">
        <fgColor rgb="FFFFFFFF"/>
        <bgColor rgb="FFFFFFFF"/>
      </patternFill>
    </fill>
    <fill>
      <patternFill patternType="solid">
        <fgColor rgb="FFEAF1DD"/>
        <bgColor rgb="FFEAF1DD"/>
      </patternFill>
    </fill>
    <fill>
      <patternFill patternType="solid">
        <fgColor rgb="FFD99594"/>
        <bgColor rgb="FFD99594"/>
      </patternFill>
    </fill>
    <fill>
      <patternFill patternType="solid">
        <fgColor rgb="FFF2DBDB"/>
        <bgColor rgb="FFF2DBDB"/>
      </patternFill>
    </fill>
    <fill>
      <patternFill patternType="solid">
        <fgColor rgb="FFFDE9D9"/>
        <bgColor rgb="FFFDE9D9"/>
      </patternFill>
    </fill>
    <fill>
      <patternFill patternType="solid">
        <fgColor rgb="FF31859B"/>
        <bgColor rgb="FF31859B"/>
      </patternFill>
    </fill>
    <fill>
      <patternFill patternType="solid">
        <fgColor rgb="FFB6DDE8"/>
        <bgColor rgb="FFB6DDE8"/>
      </patternFill>
    </fill>
    <fill>
      <patternFill patternType="solid">
        <fgColor rgb="FFB2A1C7"/>
        <bgColor rgb="FFB2A1C7"/>
      </patternFill>
    </fill>
    <fill>
      <patternFill patternType="solid">
        <fgColor rgb="FFDEBDFF"/>
        <bgColor rgb="FFDEBDFF"/>
      </patternFill>
    </fill>
    <fill>
      <patternFill patternType="solid">
        <fgColor rgb="FFB8CCE4"/>
        <bgColor rgb="FFB8CCE4"/>
      </patternFill>
    </fill>
    <fill>
      <patternFill patternType="solid">
        <fgColor rgb="FFD8D8D8"/>
        <bgColor rgb="FFD8D8D8"/>
      </patternFill>
    </fill>
    <fill>
      <patternFill patternType="solid">
        <fgColor rgb="FFFABF8F"/>
        <bgColor rgb="FFFABF8F"/>
      </patternFill>
    </fill>
  </fills>
  <borders count="148">
    <border>
      <left/>
      <right/>
      <top/>
      <bottom/>
      <diagonal/>
    </border>
    <border>
      <left/>
      <right/>
      <top/>
      <bottom style="thin">
        <color rgb="FF000000"/>
      </bottom>
      <diagonal/>
    </border>
    <border>
      <left/>
      <right/>
      <top/>
      <bottom style="double">
        <color rgb="FF000000"/>
      </bottom>
      <diagonal/>
    </border>
    <border>
      <left style="double">
        <color rgb="FF000000"/>
      </left>
      <right style="thin">
        <color rgb="FF000000"/>
      </right>
      <top style="double">
        <color rgb="FF000000"/>
      </top>
      <bottom/>
      <diagonal/>
    </border>
    <border>
      <left style="thin">
        <color rgb="FF000000"/>
      </left>
      <right/>
      <top style="double">
        <color rgb="FF000000"/>
      </top>
      <bottom/>
      <diagonal/>
    </border>
    <border>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right style="double">
        <color rgb="FF000000"/>
      </right>
      <top style="double">
        <color rgb="FF000000"/>
      </top>
      <bottom/>
      <diagonal/>
    </border>
    <border>
      <left/>
      <right/>
      <top/>
      <bottom/>
      <diagonal/>
    </border>
    <border>
      <left style="double">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double">
        <color rgb="FF000000"/>
      </right>
      <top/>
      <bottom/>
      <diagonal/>
    </border>
    <border>
      <left/>
      <right style="double">
        <color rgb="FF000000"/>
      </right>
      <top/>
      <bottom/>
      <diagonal/>
    </border>
    <border>
      <left style="double">
        <color rgb="FF000000"/>
      </left>
      <right style="thin">
        <color rgb="FF000000"/>
      </right>
      <top/>
      <bottom/>
      <diagonal/>
    </border>
    <border>
      <left style="double">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right style="double">
        <color rgb="FF000000"/>
      </right>
      <top/>
      <bottom style="thin">
        <color rgb="FF000000"/>
      </bottom>
      <diagonal/>
    </border>
    <border>
      <left style="double">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right/>
      <top style="double">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double">
        <color rgb="FF000000"/>
      </right>
      <top/>
      <bottom style="double">
        <color rgb="FF000000"/>
      </bottom>
      <diagonal/>
    </border>
    <border>
      <left/>
      <right/>
      <top/>
      <bottom/>
      <diagonal/>
    </border>
    <border>
      <left/>
      <right/>
      <top/>
      <bottom/>
      <diagonal/>
    </border>
    <border>
      <left style="thin">
        <color rgb="FF000000"/>
      </left>
      <right/>
      <top/>
      <bottom/>
      <diagonal/>
    </border>
    <border>
      <left style="thin">
        <color rgb="FF000000"/>
      </left>
      <right style="double">
        <color rgb="FF000000"/>
      </right>
      <top/>
      <bottom/>
      <diagonal/>
    </border>
    <border>
      <left style="thin">
        <color rgb="FF000000"/>
      </left>
      <right style="double">
        <color rgb="FF000000"/>
      </right>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double">
        <color rgb="FF000000"/>
      </left>
      <right style="thin">
        <color rgb="FF000000"/>
      </right>
      <top/>
      <bottom style="double">
        <color rgb="FF000000"/>
      </bottom>
      <diagonal/>
    </border>
    <border>
      <left style="thin">
        <color rgb="FF000000"/>
      </left>
      <right/>
      <top style="double">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double">
        <color rgb="FF000000"/>
      </right>
      <top style="thin">
        <color rgb="FF000000"/>
      </top>
      <bottom/>
      <diagonal/>
    </border>
    <border>
      <left/>
      <right/>
      <top/>
      <bottom/>
      <diagonal/>
    </border>
    <border>
      <left/>
      <right/>
      <top/>
      <bottom/>
      <diagonal/>
    </border>
    <border>
      <left/>
      <right/>
      <top/>
      <bottom/>
      <diagonal/>
    </border>
    <border>
      <left style="thin">
        <color rgb="FF000000"/>
      </left>
      <right/>
      <top style="thin">
        <color rgb="FF000000"/>
      </top>
      <bottom style="double">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bottom/>
      <diagonal/>
    </border>
    <border>
      <left/>
      <right style="thin">
        <color rgb="FF000000"/>
      </right>
      <top/>
      <bottom/>
      <diagonal/>
    </border>
    <border>
      <left/>
      <right style="thin">
        <color rgb="FF000000"/>
      </right>
      <top/>
      <bottom style="double">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double">
        <color rgb="FF000000"/>
      </right>
      <top/>
      <bottom/>
      <diagonal/>
    </border>
    <border>
      <left style="medium">
        <color rgb="FF000000"/>
      </left>
      <right style="thin">
        <color rgb="FF000000"/>
      </right>
      <top style="thin">
        <color rgb="FF000000"/>
      </top>
      <bottom/>
      <diagonal/>
    </border>
    <border>
      <left style="thin">
        <color rgb="FF000000"/>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right style="medium">
        <color rgb="FF000000"/>
      </right>
      <top style="thin">
        <color rgb="FF000000"/>
      </top>
      <bottom/>
      <diagonal/>
    </border>
    <border>
      <left/>
      <right style="medium">
        <color rgb="FF000000"/>
      </right>
      <top/>
      <bottom style="medium">
        <color rgb="FF000000"/>
      </bottom>
      <diagonal/>
    </border>
    <border>
      <left/>
      <right style="double">
        <color rgb="FF000000"/>
      </right>
      <top/>
      <bottom/>
      <diagonal/>
    </border>
    <border>
      <left/>
      <right style="double">
        <color rgb="FF000000"/>
      </right>
      <top/>
      <bottom/>
      <diagonal/>
    </border>
    <border>
      <left style="thin">
        <color rgb="FF000000"/>
      </left>
      <right style="medium">
        <color rgb="FF000000"/>
      </right>
      <top style="thin">
        <color rgb="FF000000"/>
      </top>
      <bottom/>
      <diagonal/>
    </border>
    <border>
      <left/>
      <right style="double">
        <color rgb="FF000000"/>
      </right>
      <top/>
      <bottom/>
      <diagonal/>
    </border>
    <border>
      <left style="thin">
        <color rgb="FF000000"/>
      </left>
      <right/>
      <top/>
      <bottom style="medium">
        <color rgb="FF000000"/>
      </bottom>
      <diagonal/>
    </border>
    <border>
      <left/>
      <right style="double">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double">
        <color rgb="FF000000"/>
      </bottom>
      <diagonal/>
    </border>
    <border>
      <left style="thin">
        <color rgb="FF000000"/>
      </left>
      <right/>
      <top/>
      <bottom style="double">
        <color rgb="FF000000"/>
      </bottom>
      <diagonal/>
    </border>
    <border>
      <left style="thin">
        <color rgb="FF000000"/>
      </left>
      <right style="double">
        <color rgb="FF000000"/>
      </right>
      <top/>
      <bottom style="double">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double">
        <color rgb="FF000000"/>
      </top>
      <bottom/>
      <diagonal/>
    </border>
    <border>
      <left style="thin">
        <color rgb="FF000000"/>
      </left>
      <right/>
      <top/>
      <bottom style="double">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7030A0"/>
      </left>
      <right/>
      <top style="thin">
        <color rgb="FF7030A0"/>
      </top>
      <bottom/>
      <diagonal/>
    </border>
    <border>
      <left/>
      <right/>
      <top style="thin">
        <color rgb="FF000000"/>
      </top>
      <bottom/>
      <diagonal/>
    </border>
    <border>
      <left style="thin">
        <color rgb="FF7030A0"/>
      </left>
      <right/>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top style="thin">
        <color rgb="FF7030A0"/>
      </top>
      <bottom style="thin">
        <color rgb="FF7030A0"/>
      </bottom>
      <diagonal/>
    </border>
    <border>
      <left style="medium">
        <color rgb="FF000000"/>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rgb="FF000000"/>
      </right>
      <top/>
      <bottom style="medium">
        <color indexed="64"/>
      </bottom>
      <diagonal/>
    </border>
  </borders>
  <cellStyleXfs count="2">
    <xf numFmtId="0" fontId="0" fillId="0" borderId="0"/>
    <xf numFmtId="0" fontId="84" fillId="0" borderId="117"/>
  </cellStyleXfs>
  <cellXfs count="746">
    <xf numFmtId="0" fontId="0" fillId="0" borderId="0" xfId="0"/>
    <xf numFmtId="0" fontId="1" fillId="0" borderId="0" xfId="0" applyFont="1" applyAlignment="1">
      <alignment vertical="center"/>
    </xf>
    <xf numFmtId="49"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49" fontId="7" fillId="2" borderId="3" xfId="0" applyNumberFormat="1" applyFont="1" applyFill="1" applyBorder="1" applyAlignment="1">
      <alignment horizontal="center" vertical="center"/>
    </xf>
    <xf numFmtId="0" fontId="7" fillId="2" borderId="6" xfId="0" applyFont="1" applyFill="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37" fontId="8" fillId="2" borderId="14" xfId="0" applyNumberFormat="1" applyFont="1" applyFill="1" applyBorder="1" applyAlignment="1">
      <alignment horizontal="center" vertical="center"/>
    </xf>
    <xf numFmtId="0" fontId="11" fillId="2" borderId="14" xfId="0" applyFont="1" applyFill="1" applyBorder="1" applyAlignment="1">
      <alignment horizontal="center" vertical="center"/>
    </xf>
    <xf numFmtId="0" fontId="8" fillId="0" borderId="23" xfId="0" applyFont="1" applyBorder="1" applyAlignment="1">
      <alignment vertical="center"/>
    </xf>
    <xf numFmtId="37" fontId="14" fillId="2" borderId="14" xfId="0" applyNumberFormat="1" applyFont="1" applyFill="1" applyBorder="1" applyAlignment="1">
      <alignment vertical="center"/>
    </xf>
    <xf numFmtId="37" fontId="14" fillId="2" borderId="14" xfId="0" applyNumberFormat="1" applyFont="1" applyFill="1" applyBorder="1" applyAlignment="1">
      <alignment horizontal="center" vertical="center"/>
    </xf>
    <xf numFmtId="3" fontId="14" fillId="0" borderId="32" xfId="0" applyNumberFormat="1" applyFont="1" applyBorder="1" applyAlignment="1">
      <alignment horizontal="center" vertical="center"/>
    </xf>
    <xf numFmtId="0" fontId="4" fillId="0" borderId="0" xfId="0" applyFont="1" applyAlignment="1">
      <alignment horizontal="left" vertical="top"/>
    </xf>
    <xf numFmtId="49" fontId="4" fillId="0" borderId="0" xfId="0" applyNumberFormat="1" applyFont="1" applyAlignment="1">
      <alignment horizontal="left" vertical="top" wrapText="1"/>
    </xf>
    <xf numFmtId="0" fontId="19" fillId="0" borderId="0" xfId="0" applyFont="1" applyAlignment="1">
      <alignment vertical="center"/>
    </xf>
    <xf numFmtId="0" fontId="8" fillId="2" borderId="6" xfId="0" applyFont="1" applyFill="1" applyBorder="1" applyAlignment="1">
      <alignment vertical="center"/>
    </xf>
    <xf numFmtId="0" fontId="8" fillId="2" borderId="14" xfId="0" applyFont="1" applyFill="1" applyBorder="1" applyAlignment="1">
      <alignment horizontal="center" vertical="center"/>
    </xf>
    <xf numFmtId="0" fontId="20" fillId="0" borderId="23" xfId="0" applyFont="1" applyBorder="1" applyAlignment="1">
      <alignment horizontal="center" vertical="center"/>
    </xf>
    <xf numFmtId="0" fontId="11" fillId="2" borderId="14" xfId="0" applyFont="1" applyFill="1" applyBorder="1" applyAlignment="1">
      <alignment vertical="center"/>
    </xf>
    <xf numFmtId="0" fontId="7" fillId="2" borderId="14" xfId="0" applyFont="1" applyFill="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14" fillId="2" borderId="14" xfId="0" applyFont="1" applyFill="1" applyBorder="1" applyAlignment="1">
      <alignment vertical="center"/>
    </xf>
    <xf numFmtId="4" fontId="14" fillId="0" borderId="15" xfId="0" applyNumberFormat="1" applyFont="1" applyBorder="1" applyAlignment="1">
      <alignment horizontal="center" vertical="center"/>
    </xf>
    <xf numFmtId="0" fontId="4" fillId="0" borderId="0" xfId="0" applyFont="1" applyAlignment="1">
      <alignment horizontal="left" vertical="top" wrapText="1"/>
    </xf>
    <xf numFmtId="0" fontId="7" fillId="0" borderId="7" xfId="0" applyFont="1" applyBorder="1" applyAlignment="1">
      <alignment vertical="center"/>
    </xf>
    <xf numFmtId="0" fontId="7" fillId="0" borderId="8" xfId="0" applyFont="1" applyBorder="1" applyAlignment="1">
      <alignment vertical="center"/>
    </xf>
    <xf numFmtId="0" fontId="14" fillId="2" borderId="14" xfId="0" applyFont="1" applyFill="1" applyBorder="1" applyAlignment="1">
      <alignment vertical="center" wrapText="1"/>
    </xf>
    <xf numFmtId="0" fontId="15" fillId="2" borderId="14" xfId="0" applyFont="1" applyFill="1" applyBorder="1" applyAlignment="1">
      <alignment vertical="center" wrapText="1"/>
    </xf>
    <xf numFmtId="37" fontId="1" fillId="0" borderId="0" xfId="0" applyNumberFormat="1" applyFont="1" applyAlignment="1">
      <alignment vertical="center"/>
    </xf>
    <xf numFmtId="1" fontId="1" fillId="0" borderId="0" xfId="0" applyNumberFormat="1" applyFont="1" applyAlignment="1">
      <alignment vertical="center"/>
    </xf>
    <xf numFmtId="0" fontId="1" fillId="0" borderId="0" xfId="0" applyFont="1" applyAlignment="1">
      <alignment vertical="center" wrapText="1"/>
    </xf>
    <xf numFmtId="49" fontId="7" fillId="0" borderId="0" xfId="0" applyNumberFormat="1" applyFont="1" applyAlignment="1">
      <alignment horizontal="center" vertical="center"/>
    </xf>
    <xf numFmtId="0" fontId="7" fillId="0" borderId="0" xfId="0" applyFont="1" applyAlignment="1">
      <alignment vertical="center"/>
    </xf>
    <xf numFmtId="37" fontId="7" fillId="0" borderId="0" xfId="0" applyNumberFormat="1" applyFont="1" applyAlignment="1">
      <alignment vertical="center"/>
    </xf>
    <xf numFmtId="168" fontId="30" fillId="0" borderId="0" xfId="0" applyNumberFormat="1" applyFont="1" applyAlignment="1">
      <alignment horizontal="right" vertical="center"/>
    </xf>
    <xf numFmtId="168" fontId="11" fillId="0" borderId="0" xfId="0" applyNumberFormat="1" applyFont="1" applyAlignment="1">
      <alignment horizontal="right" vertical="center"/>
    </xf>
    <xf numFmtId="4" fontId="14" fillId="0" borderId="15" xfId="0" applyNumberFormat="1" applyFont="1" applyBorder="1" applyAlignment="1">
      <alignment vertical="center"/>
    </xf>
    <xf numFmtId="0" fontId="33" fillId="0" borderId="0" xfId="0" applyFont="1" applyAlignment="1">
      <alignment vertical="center"/>
    </xf>
    <xf numFmtId="0" fontId="34" fillId="0" borderId="0" xfId="0" applyFont="1" applyAlignment="1">
      <alignment horizontal="left" vertical="center" wrapText="1"/>
    </xf>
    <xf numFmtId="0" fontId="8" fillId="0" borderId="50" xfId="0" applyFont="1" applyBorder="1" applyAlignment="1">
      <alignment vertical="center"/>
    </xf>
    <xf numFmtId="49" fontId="32" fillId="0" borderId="0" xfId="0" applyNumberFormat="1" applyFont="1" applyAlignment="1">
      <alignment horizontal="left" vertical="top"/>
    </xf>
    <xf numFmtId="0" fontId="8" fillId="0" borderId="63" xfId="0" applyFont="1" applyBorder="1" applyAlignment="1">
      <alignment vertical="center"/>
    </xf>
    <xf numFmtId="0" fontId="8" fillId="0" borderId="32" xfId="0" applyFont="1" applyBorder="1" applyAlignment="1">
      <alignment horizontal="center" vertical="center"/>
    </xf>
    <xf numFmtId="0" fontId="8" fillId="0" borderId="64" xfId="0" applyFont="1" applyBorder="1" applyAlignment="1">
      <alignment vertical="center"/>
    </xf>
    <xf numFmtId="4" fontId="7" fillId="0" borderId="32" xfId="0" applyNumberFormat="1" applyFont="1" applyBorder="1" applyAlignment="1">
      <alignment vertical="center"/>
    </xf>
    <xf numFmtId="0" fontId="36" fillId="0" borderId="0" xfId="0" applyFont="1" applyAlignment="1">
      <alignment horizontal="center" vertical="center"/>
    </xf>
    <xf numFmtId="49" fontId="14" fillId="4" borderId="26" xfId="0" applyNumberFormat="1" applyFont="1" applyFill="1" applyBorder="1" applyAlignment="1">
      <alignment horizontal="center" vertical="center"/>
    </xf>
    <xf numFmtId="3" fontId="14" fillId="4" borderId="14" xfId="0" applyNumberFormat="1" applyFont="1" applyFill="1" applyBorder="1" applyAlignment="1">
      <alignment horizontal="center" vertical="center"/>
    </xf>
    <xf numFmtId="0" fontId="14" fillId="0" borderId="15" xfId="0" applyFont="1" applyBorder="1" applyAlignment="1">
      <alignment horizontal="center" vertical="center"/>
    </xf>
    <xf numFmtId="49" fontId="13" fillId="2" borderId="78" xfId="0" applyNumberFormat="1" applyFont="1" applyFill="1" applyBorder="1" applyAlignment="1">
      <alignment horizontal="center" vertical="center"/>
    </xf>
    <xf numFmtId="37" fontId="13" fillId="2" borderId="73" xfId="0" applyNumberFormat="1" applyFont="1" applyFill="1" applyBorder="1" applyAlignment="1">
      <alignment horizontal="right" vertical="center"/>
    </xf>
    <xf numFmtId="49" fontId="14" fillId="2" borderId="78" xfId="0" applyNumberFormat="1" applyFont="1" applyFill="1" applyBorder="1" applyAlignment="1">
      <alignment horizontal="center" vertical="center"/>
    </xf>
    <xf numFmtId="0" fontId="14" fillId="2" borderId="44" xfId="0" applyFont="1" applyFill="1" applyBorder="1" applyAlignment="1">
      <alignment vertical="center"/>
    </xf>
    <xf numFmtId="0" fontId="14" fillId="2" borderId="73" xfId="0" applyFont="1" applyFill="1" applyBorder="1" applyAlignment="1">
      <alignment vertical="center"/>
    </xf>
    <xf numFmtId="1" fontId="7" fillId="0" borderId="15" xfId="0" applyNumberFormat="1" applyFont="1" applyBorder="1" applyAlignment="1">
      <alignment vertical="center"/>
    </xf>
    <xf numFmtId="0" fontId="19" fillId="0" borderId="0" xfId="0" applyFont="1" applyAlignment="1">
      <alignment vertical="center" wrapText="1"/>
    </xf>
    <xf numFmtId="0" fontId="37" fillId="0" borderId="0" xfId="0" applyFont="1" applyAlignment="1">
      <alignment horizontal="left" vertical="center"/>
    </xf>
    <xf numFmtId="0" fontId="38" fillId="0" borderId="0" xfId="0" applyFont="1" applyAlignment="1">
      <alignment horizontal="left" vertical="center"/>
    </xf>
    <xf numFmtId="0" fontId="38" fillId="0" borderId="0" xfId="0" applyFont="1" applyAlignment="1">
      <alignment vertical="center"/>
    </xf>
    <xf numFmtId="49" fontId="7" fillId="5" borderId="48" xfId="0" applyNumberFormat="1" applyFont="1" applyFill="1" applyBorder="1" applyAlignment="1">
      <alignment horizontal="center" vertical="center"/>
    </xf>
    <xf numFmtId="0" fontId="7" fillId="5" borderId="49" xfId="0" applyFont="1" applyFill="1" applyBorder="1" applyAlignment="1">
      <alignment vertical="center"/>
    </xf>
    <xf numFmtId="0" fontId="7" fillId="5" borderId="85" xfId="0" applyFont="1" applyFill="1" applyBorder="1" applyAlignment="1">
      <alignment vertical="center"/>
    </xf>
    <xf numFmtId="0" fontId="8" fillId="5" borderId="49" xfId="0" applyFont="1" applyFill="1" applyBorder="1" applyAlignment="1">
      <alignment vertical="center"/>
    </xf>
    <xf numFmtId="0" fontId="8" fillId="0" borderId="86" xfId="0" applyFont="1" applyBorder="1" applyAlignment="1">
      <alignment vertical="center"/>
    </xf>
    <xf numFmtId="0" fontId="4" fillId="5" borderId="69" xfId="0" applyFont="1" applyFill="1" applyBorder="1" applyAlignment="1">
      <alignment vertical="center"/>
    </xf>
    <xf numFmtId="0" fontId="4" fillId="5" borderId="10" xfId="0" applyFont="1" applyFill="1" applyBorder="1" applyAlignment="1">
      <alignment vertical="center"/>
    </xf>
    <xf numFmtId="37" fontId="8" fillId="5" borderId="14" xfId="0" applyNumberFormat="1" applyFont="1" applyFill="1" applyBorder="1" applyAlignment="1">
      <alignment horizontal="center" vertical="center"/>
    </xf>
    <xf numFmtId="0" fontId="11" fillId="5" borderId="14" xfId="0" applyFont="1" applyFill="1" applyBorder="1" applyAlignment="1">
      <alignment horizontal="center" vertical="center"/>
    </xf>
    <xf numFmtId="49" fontId="7" fillId="5" borderId="55" xfId="0" applyNumberFormat="1" applyFont="1" applyFill="1" applyBorder="1" applyAlignment="1">
      <alignment horizontal="center" vertical="center"/>
    </xf>
    <xf numFmtId="0" fontId="7" fillId="5" borderId="22" xfId="0" applyFont="1" applyFill="1" applyBorder="1" applyAlignment="1">
      <alignment vertical="center"/>
    </xf>
    <xf numFmtId="0" fontId="7" fillId="5" borderId="90" xfId="0" applyFont="1" applyFill="1" applyBorder="1" applyAlignment="1">
      <alignment vertical="center"/>
    </xf>
    <xf numFmtId="0" fontId="8" fillId="5" borderId="22" xfId="0" applyFont="1" applyFill="1" applyBorder="1" applyAlignment="1">
      <alignment vertical="center"/>
    </xf>
    <xf numFmtId="49" fontId="13" fillId="5" borderId="57" xfId="0" applyNumberFormat="1" applyFont="1" applyFill="1" applyBorder="1" applyAlignment="1">
      <alignment horizontal="center" vertical="center"/>
    </xf>
    <xf numFmtId="37" fontId="13" fillId="5" borderId="14" xfId="0" applyNumberFormat="1" applyFont="1" applyFill="1" applyBorder="1" applyAlignment="1">
      <alignment vertical="center"/>
    </xf>
    <xf numFmtId="37" fontId="13" fillId="5" borderId="44" xfId="0" applyNumberFormat="1" applyFont="1" applyFill="1" applyBorder="1" applyAlignment="1">
      <alignment vertical="center"/>
    </xf>
    <xf numFmtId="0" fontId="7" fillId="5" borderId="14" xfId="0" applyFont="1" applyFill="1" applyBorder="1" applyAlignment="1">
      <alignment vertical="center"/>
    </xf>
    <xf numFmtId="0" fontId="7" fillId="0" borderId="32" xfId="0" applyFont="1" applyBorder="1" applyAlignment="1">
      <alignment vertical="center"/>
    </xf>
    <xf numFmtId="0" fontId="1" fillId="5" borderId="92" xfId="0" applyFont="1" applyFill="1" applyBorder="1" applyAlignment="1">
      <alignment vertical="center" wrapText="1"/>
    </xf>
    <xf numFmtId="0" fontId="1" fillId="5" borderId="69" xfId="0" applyFont="1" applyFill="1" applyBorder="1" applyAlignment="1">
      <alignment vertical="center"/>
    </xf>
    <xf numFmtId="0" fontId="1" fillId="5" borderId="10" xfId="0" applyFont="1" applyFill="1" applyBorder="1" applyAlignment="1">
      <alignment vertical="center"/>
    </xf>
    <xf numFmtId="49" fontId="14" fillId="5" borderId="57" xfId="0" applyNumberFormat="1" applyFont="1" applyFill="1" applyBorder="1" applyAlignment="1">
      <alignment horizontal="center" vertical="center"/>
    </xf>
    <xf numFmtId="37" fontId="14" fillId="5" borderId="14" xfId="0" applyNumberFormat="1" applyFont="1" applyFill="1" applyBorder="1" applyAlignment="1">
      <alignment vertical="center"/>
    </xf>
    <xf numFmtId="37" fontId="14" fillId="5" borderId="44" xfId="0" applyNumberFormat="1" applyFont="1" applyFill="1" applyBorder="1" applyAlignment="1">
      <alignment vertical="center"/>
    </xf>
    <xf numFmtId="37" fontId="14" fillId="5" borderId="14" xfId="0" applyNumberFormat="1" applyFont="1" applyFill="1" applyBorder="1" applyAlignment="1">
      <alignment horizontal="center" vertical="center"/>
    </xf>
    <xf numFmtId="3" fontId="14" fillId="5" borderId="14" xfId="0" applyNumberFormat="1" applyFont="1" applyFill="1" applyBorder="1" applyAlignment="1">
      <alignment vertical="center"/>
    </xf>
    <xf numFmtId="3" fontId="14" fillId="5" borderId="44" xfId="0" applyNumberFormat="1" applyFont="1" applyFill="1" applyBorder="1" applyAlignment="1">
      <alignment vertical="center"/>
    </xf>
    <xf numFmtId="3" fontId="14" fillId="0" borderId="15" xfId="0" applyNumberFormat="1" applyFont="1" applyBorder="1" applyAlignment="1">
      <alignment vertical="center"/>
    </xf>
    <xf numFmtId="3" fontId="14" fillId="0" borderId="32" xfId="0" applyNumberFormat="1" applyFont="1" applyBorder="1" applyAlignment="1">
      <alignment vertical="center"/>
    </xf>
    <xf numFmtId="1" fontId="14" fillId="5" borderId="92" xfId="0" applyNumberFormat="1" applyFont="1" applyFill="1" applyBorder="1" applyAlignment="1">
      <alignment horizontal="center" vertical="center"/>
    </xf>
    <xf numFmtId="37" fontId="14" fillId="5" borderId="14" xfId="0" applyNumberFormat="1" applyFont="1" applyFill="1" applyBorder="1" applyAlignment="1">
      <alignment horizontal="right" vertical="center"/>
    </xf>
    <xf numFmtId="37" fontId="14" fillId="5" borderId="44" xfId="0" applyNumberFormat="1" applyFont="1" applyFill="1" applyBorder="1" applyAlignment="1">
      <alignment horizontal="right" vertical="center"/>
    </xf>
    <xf numFmtId="2" fontId="14" fillId="5" borderId="92" xfId="0" applyNumberFormat="1" applyFont="1" applyFill="1" applyBorder="1" applyAlignment="1">
      <alignment horizontal="center" vertical="center" wrapText="1"/>
    </xf>
    <xf numFmtId="0" fontId="13" fillId="5" borderId="14" xfId="0" applyFont="1" applyFill="1" applyBorder="1" applyAlignment="1">
      <alignment vertical="center"/>
    </xf>
    <xf numFmtId="37" fontId="13" fillId="5" borderId="14" xfId="0" applyNumberFormat="1" applyFont="1" applyFill="1" applyBorder="1" applyAlignment="1">
      <alignment horizontal="right" vertical="center"/>
    </xf>
    <xf numFmtId="0" fontId="14" fillId="5" borderId="14" xfId="0" applyFont="1" applyFill="1" applyBorder="1" applyAlignment="1">
      <alignment horizontal="right" vertical="center"/>
    </xf>
    <xf numFmtId="0" fontId="14" fillId="0" borderId="32" xfId="0" applyFont="1" applyBorder="1" applyAlignment="1">
      <alignment horizontal="right" vertical="center"/>
    </xf>
    <xf numFmtId="0" fontId="14" fillId="0" borderId="15" xfId="0" applyFont="1" applyBorder="1" applyAlignment="1">
      <alignment horizontal="right" vertical="center"/>
    </xf>
    <xf numFmtId="49" fontId="16" fillId="5" borderId="79" xfId="0" applyNumberFormat="1" applyFont="1" applyFill="1" applyBorder="1" applyAlignment="1">
      <alignment horizontal="center" vertical="center"/>
    </xf>
    <xf numFmtId="37" fontId="16" fillId="5" borderId="82" xfId="0" applyNumberFormat="1" applyFont="1" applyFill="1" applyBorder="1" applyAlignment="1">
      <alignment horizontal="center" vertical="center"/>
    </xf>
    <xf numFmtId="37" fontId="16" fillId="5" borderId="93" xfId="0" applyNumberFormat="1" applyFont="1" applyFill="1" applyBorder="1" applyAlignment="1">
      <alignment vertical="center"/>
    </xf>
    <xf numFmtId="37" fontId="16" fillId="0" borderId="95" xfId="0" applyNumberFormat="1" applyFont="1" applyBorder="1" applyAlignment="1">
      <alignment vertical="center"/>
    </xf>
    <xf numFmtId="0" fontId="18" fillId="5" borderId="69" xfId="0" applyFont="1" applyFill="1" applyBorder="1" applyAlignment="1">
      <alignment vertical="center"/>
    </xf>
    <xf numFmtId="0" fontId="18" fillId="5" borderId="10" xfId="0" applyFont="1" applyFill="1" applyBorder="1" applyAlignment="1">
      <alignment vertical="center"/>
    </xf>
    <xf numFmtId="0" fontId="26" fillId="5" borderId="10" xfId="0" applyFont="1" applyFill="1" applyBorder="1" applyAlignment="1">
      <alignment vertical="center"/>
    </xf>
    <xf numFmtId="2" fontId="39" fillId="5" borderId="10" xfId="0" applyNumberFormat="1" applyFont="1" applyFill="1" applyBorder="1" applyAlignment="1">
      <alignment vertical="center" wrapText="1"/>
    </xf>
    <xf numFmtId="49" fontId="40" fillId="0" borderId="0" xfId="0" applyNumberFormat="1" applyFont="1" applyAlignment="1">
      <alignment horizontal="left" vertical="center"/>
    </xf>
    <xf numFmtId="0" fontId="24" fillId="0" borderId="0" xfId="0" applyFont="1" applyAlignment="1">
      <alignment vertical="top" wrapText="1"/>
    </xf>
    <xf numFmtId="0" fontId="19" fillId="0" borderId="0" xfId="0" applyFont="1" applyAlignment="1">
      <alignment vertical="top" wrapText="1"/>
    </xf>
    <xf numFmtId="37" fontId="40" fillId="0" borderId="0" xfId="0" applyNumberFormat="1" applyFont="1" applyAlignment="1">
      <alignment vertical="center" wrapText="1"/>
    </xf>
    <xf numFmtId="49" fontId="40" fillId="0" borderId="0" xfId="0" applyNumberFormat="1" applyFont="1" applyAlignment="1">
      <alignment horizontal="center" vertical="center" wrapText="1"/>
    </xf>
    <xf numFmtId="49" fontId="38"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37" fontId="1" fillId="0" borderId="0" xfId="0" applyNumberFormat="1" applyFont="1" applyAlignment="1">
      <alignment horizontal="left" vertical="center" wrapText="1"/>
    </xf>
    <xf numFmtId="0" fontId="8" fillId="5" borderId="14" xfId="0" applyFont="1" applyFill="1" applyBorder="1" applyAlignment="1">
      <alignment horizontal="center" vertical="center"/>
    </xf>
    <xf numFmtId="0" fontId="11" fillId="5" borderId="22" xfId="0" applyFont="1" applyFill="1" applyBorder="1" applyAlignment="1">
      <alignment vertical="center"/>
    </xf>
    <xf numFmtId="0" fontId="20" fillId="0" borderId="64" xfId="0" applyFont="1" applyBorder="1" applyAlignment="1">
      <alignment horizontal="center" vertical="center"/>
    </xf>
    <xf numFmtId="49" fontId="7" fillId="5" borderId="57" xfId="0" applyNumberFormat="1" applyFont="1" applyFill="1" applyBorder="1" applyAlignment="1">
      <alignment horizontal="center" vertical="center"/>
    </xf>
    <xf numFmtId="0" fontId="11" fillId="5" borderId="14" xfId="0" applyFont="1" applyFill="1" applyBorder="1" applyAlignment="1">
      <alignment vertical="center"/>
    </xf>
    <xf numFmtId="0" fontId="11" fillId="5" borderId="92" xfId="0" applyFont="1" applyFill="1" applyBorder="1" applyAlignment="1">
      <alignment horizontal="center" vertical="center" wrapText="1"/>
    </xf>
    <xf numFmtId="0" fontId="14" fillId="5" borderId="57" xfId="0" applyFont="1" applyFill="1" applyBorder="1" applyAlignment="1">
      <alignment horizontal="center" vertical="center"/>
    </xf>
    <xf numFmtId="0" fontId="14" fillId="5" borderId="14" xfId="0" applyFont="1" applyFill="1" applyBorder="1" applyAlignment="1">
      <alignment vertical="center"/>
    </xf>
    <xf numFmtId="0" fontId="7" fillId="5" borderId="92" xfId="0" applyFont="1" applyFill="1" applyBorder="1" applyAlignment="1">
      <alignment vertical="center"/>
    </xf>
    <xf numFmtId="0" fontId="1" fillId="5" borderId="14" xfId="0" applyFont="1" applyFill="1" applyBorder="1" applyAlignment="1">
      <alignment vertical="center"/>
    </xf>
    <xf numFmtId="0" fontId="1" fillId="0" borderId="15" xfId="0" applyFont="1" applyBorder="1" applyAlignment="1">
      <alignment vertical="center"/>
    </xf>
    <xf numFmtId="0" fontId="1" fillId="0" borderId="32" xfId="0" applyFont="1" applyBorder="1" applyAlignment="1">
      <alignment vertical="center"/>
    </xf>
    <xf numFmtId="4" fontId="14" fillId="5" borderId="14" xfId="0" applyNumberFormat="1" applyFont="1" applyFill="1" applyBorder="1" applyAlignment="1">
      <alignment vertical="center"/>
    </xf>
    <xf numFmtId="4" fontId="14" fillId="0" borderId="32" xfId="0" applyNumberFormat="1" applyFont="1" applyBorder="1" applyAlignment="1">
      <alignment vertical="center"/>
    </xf>
    <xf numFmtId="2" fontId="14" fillId="5" borderId="92" xfId="0" applyNumberFormat="1" applyFont="1" applyFill="1" applyBorder="1" applyAlignment="1">
      <alignment horizontal="center" vertical="center"/>
    </xf>
    <xf numFmtId="0" fontId="14" fillId="5" borderId="14" xfId="0" applyFont="1" applyFill="1" applyBorder="1" applyAlignment="1">
      <alignment horizontal="center" vertical="center"/>
    </xf>
    <xf numFmtId="0" fontId="15" fillId="5" borderId="14" xfId="0" applyFont="1" applyFill="1" applyBorder="1" applyAlignment="1">
      <alignment vertical="center"/>
    </xf>
    <xf numFmtId="3" fontId="1" fillId="5" borderId="69" xfId="0" applyNumberFormat="1" applyFont="1" applyFill="1" applyBorder="1" applyAlignment="1">
      <alignment vertical="center"/>
    </xf>
    <xf numFmtId="4" fontId="1" fillId="5" borderId="69" xfId="0" applyNumberFormat="1" applyFont="1" applyFill="1" applyBorder="1" applyAlignment="1">
      <alignment vertical="center"/>
    </xf>
    <xf numFmtId="49" fontId="14" fillId="5" borderId="57" xfId="0" applyNumberFormat="1" applyFont="1" applyFill="1" applyBorder="1" applyAlignment="1">
      <alignment horizontal="left" vertical="center"/>
    </xf>
    <xf numFmtId="173" fontId="14" fillId="5" borderId="14" xfId="0" applyNumberFormat="1" applyFont="1" applyFill="1" applyBorder="1" applyAlignment="1">
      <alignment vertical="center"/>
    </xf>
    <xf numFmtId="3" fontId="7" fillId="5" borderId="10" xfId="0" applyNumberFormat="1" applyFont="1" applyFill="1" applyBorder="1" applyAlignment="1">
      <alignment vertical="center"/>
    </xf>
    <xf numFmtId="4" fontId="7" fillId="5" borderId="14" xfId="0" applyNumberFormat="1" applyFont="1" applyFill="1" applyBorder="1" applyAlignment="1">
      <alignment vertical="center"/>
    </xf>
    <xf numFmtId="4" fontId="7" fillId="0" borderId="15" xfId="0" applyNumberFormat="1" applyFont="1" applyBorder="1" applyAlignment="1">
      <alignment vertical="center"/>
    </xf>
    <xf numFmtId="1" fontId="7" fillId="5" borderId="14" xfId="0" applyNumberFormat="1" applyFont="1" applyFill="1" applyBorder="1" applyAlignment="1">
      <alignment vertical="center"/>
    </xf>
    <xf numFmtId="3" fontId="4" fillId="0" borderId="0" xfId="0" applyNumberFormat="1" applyFont="1" applyAlignment="1">
      <alignment vertical="center"/>
    </xf>
    <xf numFmtId="0" fontId="32" fillId="0" borderId="0" xfId="0" applyFont="1" applyAlignment="1">
      <alignment vertical="top" wrapText="1"/>
    </xf>
    <xf numFmtId="3" fontId="32" fillId="0" borderId="0" xfId="0" applyNumberFormat="1" applyFont="1" applyAlignment="1">
      <alignment vertical="top" wrapText="1"/>
    </xf>
    <xf numFmtId="3" fontId="24" fillId="0" borderId="0" xfId="0" applyNumberFormat="1" applyFont="1" applyAlignment="1">
      <alignment vertical="top" wrapText="1"/>
    </xf>
    <xf numFmtId="49" fontId="4" fillId="0" borderId="0" xfId="0" applyNumberFormat="1" applyFont="1" applyAlignment="1">
      <alignment horizontal="center" vertical="center"/>
    </xf>
    <xf numFmtId="0" fontId="26" fillId="0" borderId="0" xfId="0" applyFont="1" applyAlignment="1">
      <alignment vertical="center"/>
    </xf>
    <xf numFmtId="37" fontId="4" fillId="0" borderId="0" xfId="0" applyNumberFormat="1" applyFont="1" applyAlignment="1">
      <alignment vertical="center"/>
    </xf>
    <xf numFmtId="0" fontId="41" fillId="0" borderId="0" xfId="0" applyFont="1" applyAlignment="1">
      <alignment horizontal="right" vertical="center"/>
    </xf>
    <xf numFmtId="0" fontId="7" fillId="0" borderId="86" xfId="0" applyFont="1" applyBorder="1" applyAlignment="1">
      <alignment vertical="center"/>
    </xf>
    <xf numFmtId="0" fontId="7" fillId="0" borderId="50" xfId="0" applyFont="1" applyBorder="1" applyAlignment="1">
      <alignment vertical="center"/>
    </xf>
    <xf numFmtId="0" fontId="7" fillId="0" borderId="64" xfId="0" applyFont="1" applyBorder="1" applyAlignment="1">
      <alignment vertical="center"/>
    </xf>
    <xf numFmtId="0" fontId="14" fillId="5" borderId="14" xfId="0" applyFont="1" applyFill="1" applyBorder="1" applyAlignment="1">
      <alignment vertical="center" wrapText="1"/>
    </xf>
    <xf numFmtId="166" fontId="14" fillId="5" borderId="14" xfId="0" applyNumberFormat="1" applyFont="1" applyFill="1" applyBorder="1" applyAlignment="1">
      <alignment vertical="center"/>
    </xf>
    <xf numFmtId="3" fontId="14" fillId="5" borderId="14" xfId="0" applyNumberFormat="1" applyFont="1" applyFill="1" applyBorder="1" applyAlignment="1">
      <alignment horizontal="right" vertical="center"/>
    </xf>
    <xf numFmtId="0" fontId="15" fillId="5" borderId="14" xfId="0" applyFont="1" applyFill="1" applyBorder="1" applyAlignment="1">
      <alignment vertical="center" wrapText="1"/>
    </xf>
    <xf numFmtId="37" fontId="15" fillId="5" borderId="14" xfId="0" applyNumberFormat="1" applyFont="1" applyFill="1" applyBorder="1" applyAlignment="1">
      <alignment horizontal="center" vertical="center"/>
    </xf>
    <xf numFmtId="3" fontId="22" fillId="5" borderId="69" xfId="0" applyNumberFormat="1" applyFont="1" applyFill="1" applyBorder="1" applyAlignment="1">
      <alignment horizontal="right" vertical="center"/>
    </xf>
    <xf numFmtId="3" fontId="22" fillId="5" borderId="69" xfId="0" applyNumberFormat="1" applyFont="1" applyFill="1" applyBorder="1" applyAlignment="1">
      <alignment vertical="center"/>
    </xf>
    <xf numFmtId="3" fontId="7" fillId="5" borderId="14" xfId="0" applyNumberFormat="1" applyFont="1" applyFill="1" applyBorder="1" applyAlignment="1">
      <alignment vertical="center"/>
    </xf>
    <xf numFmtId="3" fontId="7" fillId="0" borderId="15" xfId="0" applyNumberFormat="1" applyFont="1" applyBorder="1" applyAlignment="1">
      <alignment vertical="center"/>
    </xf>
    <xf numFmtId="3" fontId="7" fillId="0" borderId="32" xfId="0" applyNumberFormat="1" applyFont="1" applyBorder="1" applyAlignment="1">
      <alignment vertical="center"/>
    </xf>
    <xf numFmtId="3" fontId="14" fillId="5" borderId="14" xfId="0" applyNumberFormat="1" applyFont="1" applyFill="1" applyBorder="1" applyAlignment="1">
      <alignment horizontal="center" vertical="center"/>
    </xf>
    <xf numFmtId="166" fontId="14" fillId="5" borderId="14" xfId="0" applyNumberFormat="1" applyFont="1" applyFill="1" applyBorder="1" applyAlignment="1">
      <alignment horizontal="center" vertical="center"/>
    </xf>
    <xf numFmtId="166" fontId="14" fillId="0" borderId="15" xfId="0" applyNumberFormat="1" applyFont="1" applyBorder="1" applyAlignment="1">
      <alignment vertical="center"/>
    </xf>
    <xf numFmtId="166" fontId="14" fillId="0" borderId="32" xfId="0" applyNumberFormat="1" applyFont="1" applyBorder="1" applyAlignment="1">
      <alignment vertical="center"/>
    </xf>
    <xf numFmtId="0" fontId="14" fillId="5" borderId="14" xfId="0" applyFont="1" applyFill="1" applyBorder="1" applyAlignment="1">
      <alignment horizontal="left" vertical="center" wrapText="1"/>
    </xf>
    <xf numFmtId="37" fontId="14" fillId="5" borderId="14" xfId="0" applyNumberFormat="1" applyFont="1" applyFill="1" applyBorder="1" applyAlignment="1">
      <alignment horizontal="center" vertical="center" wrapText="1"/>
    </xf>
    <xf numFmtId="3" fontId="24" fillId="5" borderId="10" xfId="0" applyNumberFormat="1" applyFont="1" applyFill="1" applyBorder="1" applyAlignment="1">
      <alignment vertical="center"/>
    </xf>
    <xf numFmtId="49" fontId="13" fillId="5" borderId="55" xfId="0" applyNumberFormat="1" applyFont="1" applyFill="1" applyBorder="1" applyAlignment="1">
      <alignment horizontal="center" vertical="center"/>
    </xf>
    <xf numFmtId="0" fontId="28" fillId="5" borderId="14" xfId="0" applyFont="1" applyFill="1" applyBorder="1" applyAlignment="1">
      <alignment vertical="center"/>
    </xf>
    <xf numFmtId="4" fontId="21" fillId="0" borderId="32" xfId="0" applyNumberFormat="1" applyFont="1" applyBorder="1" applyAlignment="1">
      <alignment vertical="center"/>
    </xf>
    <xf numFmtId="49" fontId="16" fillId="5" borderId="57" xfId="0" applyNumberFormat="1" applyFont="1" applyFill="1" applyBorder="1" applyAlignment="1">
      <alignment horizontal="center" vertical="center"/>
    </xf>
    <xf numFmtId="37" fontId="16" fillId="5" borderId="47" xfId="0" applyNumberFormat="1" applyFont="1" applyFill="1" applyBorder="1" applyAlignment="1">
      <alignment horizontal="center" vertical="center"/>
    </xf>
    <xf numFmtId="49" fontId="16" fillId="5" borderId="58" xfId="0" applyNumberFormat="1" applyFont="1" applyFill="1" applyBorder="1" applyAlignment="1">
      <alignment horizontal="center" vertical="center"/>
    </xf>
    <xf numFmtId="37" fontId="29" fillId="5" borderId="59" xfId="0" applyNumberFormat="1" applyFont="1" applyFill="1" applyBorder="1" applyAlignment="1">
      <alignment horizontal="center" vertical="center"/>
    </xf>
    <xf numFmtId="0" fontId="14" fillId="0" borderId="32" xfId="0" applyFont="1" applyBorder="1" applyAlignment="1">
      <alignment vertical="center"/>
    </xf>
    <xf numFmtId="1" fontId="14" fillId="5" borderId="14" xfId="0" applyNumberFormat="1" applyFont="1" applyFill="1" applyBorder="1" applyAlignment="1">
      <alignment horizontal="center" vertical="center"/>
    </xf>
    <xf numFmtId="174" fontId="14" fillId="5" borderId="14" xfId="0" applyNumberFormat="1" applyFont="1" applyFill="1" applyBorder="1" applyAlignment="1">
      <alignment horizontal="center" vertical="center"/>
    </xf>
    <xf numFmtId="0" fontId="31" fillId="5" borderId="14" xfId="0" applyFont="1" applyFill="1" applyBorder="1" applyAlignment="1">
      <alignment vertical="center"/>
    </xf>
    <xf numFmtId="1" fontId="14" fillId="5" borderId="92" xfId="0" applyNumberFormat="1" applyFont="1" applyFill="1" applyBorder="1" applyAlignment="1">
      <alignment vertical="center"/>
    </xf>
    <xf numFmtId="2" fontId="14" fillId="5" borderId="92" xfId="0" applyNumberFormat="1" applyFont="1" applyFill="1" applyBorder="1" applyAlignment="1">
      <alignment vertical="center"/>
    </xf>
    <xf numFmtId="49" fontId="8" fillId="5" borderId="57" xfId="0" applyNumberFormat="1" applyFont="1" applyFill="1" applyBorder="1" applyAlignment="1">
      <alignment horizontal="center" vertical="center"/>
    </xf>
    <xf numFmtId="0" fontId="26" fillId="5" borderId="69" xfId="0" applyFont="1" applyFill="1" applyBorder="1" applyAlignment="1">
      <alignment vertical="center"/>
    </xf>
    <xf numFmtId="49" fontId="8" fillId="5" borderId="58" xfId="0" applyNumberFormat="1" applyFont="1" applyFill="1" applyBorder="1" applyAlignment="1">
      <alignment horizontal="center" vertical="center"/>
    </xf>
    <xf numFmtId="0" fontId="40" fillId="0" borderId="0" xfId="0" applyFont="1" applyAlignment="1">
      <alignment vertical="center" wrapText="1"/>
    </xf>
    <xf numFmtId="175" fontId="7" fillId="5" borderId="48" xfId="0" applyNumberFormat="1" applyFont="1" applyFill="1" applyBorder="1" applyAlignment="1">
      <alignment vertical="center"/>
    </xf>
    <xf numFmtId="175" fontId="7" fillId="5" borderId="55" xfId="0" applyNumberFormat="1" applyFont="1" applyFill="1" applyBorder="1" applyAlignment="1">
      <alignment vertical="center"/>
    </xf>
    <xf numFmtId="0" fontId="35" fillId="0" borderId="64" xfId="0" applyFont="1" applyBorder="1" applyAlignment="1">
      <alignment horizontal="center" vertical="center"/>
    </xf>
    <xf numFmtId="3" fontId="14" fillId="5" borderId="14" xfId="0" applyNumberFormat="1" applyFont="1" applyFill="1" applyBorder="1" applyAlignment="1">
      <alignment horizontal="center" vertical="center" wrapText="1"/>
    </xf>
    <xf numFmtId="178" fontId="14" fillId="5" borderId="14" xfId="0" applyNumberFormat="1" applyFont="1" applyFill="1" applyBorder="1" applyAlignment="1">
      <alignment horizontal="center" vertical="center"/>
    </xf>
    <xf numFmtId="178" fontId="14" fillId="5" borderId="32" xfId="0" applyNumberFormat="1" applyFont="1" applyFill="1" applyBorder="1" applyAlignment="1">
      <alignment horizontal="center" vertical="center"/>
    </xf>
    <xf numFmtId="178" fontId="14" fillId="0" borderId="32" xfId="0" applyNumberFormat="1" applyFont="1" applyBorder="1" applyAlignment="1">
      <alignment horizontal="center" vertical="center"/>
    </xf>
    <xf numFmtId="178" fontId="14" fillId="5" borderId="44" xfId="0" applyNumberFormat="1" applyFont="1" applyFill="1" applyBorder="1" applyAlignment="1">
      <alignment horizontal="center" vertical="center"/>
    </xf>
    <xf numFmtId="1" fontId="14" fillId="5" borderId="102" xfId="0" applyNumberFormat="1" applyFont="1" applyFill="1" applyBorder="1" applyAlignment="1">
      <alignment horizontal="center" vertical="center"/>
    </xf>
    <xf numFmtId="4" fontId="19" fillId="5" borderId="10" xfId="0" applyNumberFormat="1" applyFont="1" applyFill="1" applyBorder="1" applyAlignment="1">
      <alignment vertical="center"/>
    </xf>
    <xf numFmtId="10" fontId="24" fillId="5" borderId="10" xfId="0" applyNumberFormat="1" applyFont="1" applyFill="1" applyBorder="1" applyAlignment="1">
      <alignment vertical="center"/>
    </xf>
    <xf numFmtId="0" fontId="19" fillId="5" borderId="10" xfId="0" applyFont="1" applyFill="1" applyBorder="1" applyAlignment="1">
      <alignment vertical="center"/>
    </xf>
    <xf numFmtId="175" fontId="14" fillId="5" borderId="58" xfId="0" applyNumberFormat="1" applyFont="1" applyFill="1" applyBorder="1" applyAlignment="1">
      <alignment vertical="center"/>
    </xf>
    <xf numFmtId="0" fontId="14" fillId="5" borderId="59" xfId="0" applyFont="1" applyFill="1" applyBorder="1" applyAlignment="1">
      <alignment vertical="center"/>
    </xf>
    <xf numFmtId="170" fontId="14" fillId="5" borderId="59" xfId="0" applyNumberFormat="1" applyFont="1" applyFill="1" applyBorder="1" applyAlignment="1">
      <alignment vertical="center"/>
    </xf>
    <xf numFmtId="4" fontId="7" fillId="5" borderId="59" xfId="0" applyNumberFormat="1" applyFont="1" applyFill="1" applyBorder="1" applyAlignment="1">
      <alignment vertical="center"/>
    </xf>
    <xf numFmtId="4" fontId="7" fillId="0" borderId="103" xfId="0" applyNumberFormat="1" applyFont="1" applyBorder="1" applyAlignment="1">
      <alignment vertical="center"/>
    </xf>
    <xf numFmtId="4" fontId="21" fillId="0" borderId="103" xfId="0" applyNumberFormat="1" applyFont="1" applyBorder="1" applyAlignment="1">
      <alignment vertical="center"/>
    </xf>
    <xf numFmtId="1" fontId="14" fillId="5" borderId="104" xfId="0" applyNumberFormat="1" applyFont="1" applyFill="1" applyBorder="1" applyAlignment="1">
      <alignment horizontal="center" vertical="center"/>
    </xf>
    <xf numFmtId="175" fontId="14" fillId="5" borderId="105" xfId="0" applyNumberFormat="1" applyFont="1" applyFill="1" applyBorder="1" applyAlignment="1">
      <alignment vertical="center"/>
    </xf>
    <xf numFmtId="0" fontId="14" fillId="5" borderId="103" xfId="0" applyFont="1" applyFill="1" applyBorder="1" applyAlignment="1">
      <alignment vertical="center"/>
    </xf>
    <xf numFmtId="0" fontId="14" fillId="5" borderId="60" xfId="0" applyFont="1" applyFill="1" applyBorder="1" applyAlignment="1">
      <alignment horizontal="center" vertical="center"/>
    </xf>
    <xf numFmtId="3" fontId="14" fillId="5" borderId="59" xfId="0" applyNumberFormat="1" applyFont="1" applyFill="1" applyBorder="1" applyAlignment="1">
      <alignment horizontal="center" vertical="center" wrapText="1"/>
    </xf>
    <xf numFmtId="4" fontId="7" fillId="5" borderId="60" xfId="0" applyNumberFormat="1" applyFont="1" applyFill="1" applyBorder="1" applyAlignment="1">
      <alignment vertical="center"/>
    </xf>
    <xf numFmtId="4" fontId="14" fillId="0" borderId="103" xfId="0" applyNumberFormat="1" applyFont="1" applyBorder="1" applyAlignment="1">
      <alignment vertical="center"/>
    </xf>
    <xf numFmtId="1" fontId="14" fillId="5" borderId="100" xfId="0" applyNumberFormat="1" applyFont="1" applyFill="1" applyBorder="1" applyAlignment="1">
      <alignment horizontal="center" vertical="center"/>
    </xf>
    <xf numFmtId="175" fontId="14" fillId="5" borderId="62" xfId="0" applyNumberFormat="1" applyFont="1" applyFill="1" applyBorder="1" applyAlignment="1">
      <alignment vertical="center"/>
    </xf>
    <xf numFmtId="0" fontId="16" fillId="5" borderId="106" xfId="0" applyFont="1" applyFill="1" applyBorder="1" applyAlignment="1">
      <alignment horizontal="center" vertical="center"/>
    </xf>
    <xf numFmtId="0" fontId="16" fillId="5" borderId="40" xfId="0" applyFont="1" applyFill="1" applyBorder="1" applyAlignment="1">
      <alignment vertical="center"/>
    </xf>
    <xf numFmtId="3" fontId="16" fillId="5" borderId="40" xfId="0" applyNumberFormat="1" applyFont="1" applyFill="1" applyBorder="1" applyAlignment="1">
      <alignment horizontal="center" vertical="center" wrapText="1"/>
    </xf>
    <xf numFmtId="176" fontId="16" fillId="5" borderId="40" xfId="0" applyNumberFormat="1" applyFont="1" applyFill="1" applyBorder="1" applyAlignment="1">
      <alignment horizontal="center" vertical="center"/>
    </xf>
    <xf numFmtId="176" fontId="16" fillId="0" borderId="40" xfId="0" applyNumberFormat="1" applyFont="1" applyBorder="1" applyAlignment="1">
      <alignment horizontal="center" vertical="center"/>
    </xf>
    <xf numFmtId="1" fontId="14" fillId="5" borderId="108" xfId="0" applyNumberFormat="1" applyFont="1" applyFill="1" applyBorder="1" applyAlignment="1">
      <alignment horizontal="center" vertical="center"/>
    </xf>
    <xf numFmtId="175" fontId="7" fillId="5" borderId="3" xfId="0" applyNumberFormat="1" applyFont="1" applyFill="1" applyBorder="1" applyAlignment="1">
      <alignment vertical="center"/>
    </xf>
    <xf numFmtId="0" fontId="8" fillId="5" borderId="6" xfId="0" applyFont="1" applyFill="1" applyBorder="1" applyAlignment="1">
      <alignment vertical="center"/>
    </xf>
    <xf numFmtId="0" fontId="7" fillId="5" borderId="6" xfId="0" applyFont="1" applyFill="1" applyBorder="1" applyAlignment="1">
      <alignment vertical="center"/>
    </xf>
    <xf numFmtId="175" fontId="7" fillId="5" borderId="19" xfId="0" applyNumberFormat="1" applyFont="1" applyFill="1" applyBorder="1" applyAlignment="1">
      <alignment vertical="center"/>
    </xf>
    <xf numFmtId="49" fontId="14" fillId="5" borderId="26" xfId="0" applyNumberFormat="1" applyFont="1" applyFill="1" applyBorder="1" applyAlignment="1">
      <alignment horizontal="center" vertical="center"/>
    </xf>
    <xf numFmtId="175" fontId="14" fillId="0" borderId="109" xfId="0" applyNumberFormat="1" applyFont="1" applyBorder="1" applyAlignment="1">
      <alignment horizontal="center" vertical="center"/>
    </xf>
    <xf numFmtId="175" fontId="14" fillId="0" borderId="65" xfId="0" applyNumberFormat="1" applyFont="1" applyBorder="1" applyAlignment="1">
      <alignment horizontal="center" vertical="center"/>
    </xf>
    <xf numFmtId="1" fontId="14" fillId="5" borderId="66" xfId="0" applyNumberFormat="1" applyFont="1" applyFill="1" applyBorder="1" applyAlignment="1">
      <alignment horizontal="center" vertical="center"/>
    </xf>
    <xf numFmtId="0" fontId="14" fillId="5" borderId="47" xfId="0" applyFont="1" applyFill="1" applyBorder="1" applyAlignment="1">
      <alignment horizontal="left" vertical="center" wrapText="1"/>
    </xf>
    <xf numFmtId="0" fontId="14" fillId="5" borderId="47" xfId="0" applyFont="1" applyFill="1" applyBorder="1" applyAlignment="1">
      <alignment horizontal="center" vertical="center"/>
    </xf>
    <xf numFmtId="3" fontId="14" fillId="5" borderId="47" xfId="0" applyNumberFormat="1" applyFont="1" applyFill="1" applyBorder="1" applyAlignment="1">
      <alignment horizontal="center" vertical="center" wrapText="1"/>
    </xf>
    <xf numFmtId="175" fontId="14" fillId="5" borderId="47" xfId="0" applyNumberFormat="1" applyFont="1" applyFill="1" applyBorder="1" applyAlignment="1">
      <alignment horizontal="center" vertical="center"/>
    </xf>
    <xf numFmtId="175" fontId="14" fillId="5" borderId="14" xfId="0" applyNumberFormat="1" applyFont="1" applyFill="1" applyBorder="1" applyAlignment="1">
      <alignment horizontal="center" vertical="center"/>
    </xf>
    <xf numFmtId="175" fontId="14" fillId="0" borderId="15" xfId="0" applyNumberFormat="1" applyFont="1" applyBorder="1" applyAlignment="1">
      <alignment horizontal="center" vertical="center"/>
    </xf>
    <xf numFmtId="175" fontId="14" fillId="0" borderId="32" xfId="0" applyNumberFormat="1" applyFont="1" applyBorder="1" applyAlignment="1">
      <alignment horizontal="center" vertical="center"/>
    </xf>
    <xf numFmtId="1" fontId="14" fillId="5" borderId="47" xfId="0" applyNumberFormat="1" applyFont="1" applyFill="1" applyBorder="1" applyAlignment="1">
      <alignment horizontal="center" vertical="center"/>
    </xf>
    <xf numFmtId="175" fontId="14" fillId="5" borderId="19" xfId="0" applyNumberFormat="1" applyFont="1" applyFill="1" applyBorder="1" applyAlignment="1">
      <alignment vertical="center"/>
    </xf>
    <xf numFmtId="0" fontId="14" fillId="5" borderId="22" xfId="0" applyFont="1" applyFill="1" applyBorder="1" applyAlignment="1">
      <alignment vertical="center"/>
    </xf>
    <xf numFmtId="170" fontId="14" fillId="5" borderId="22" xfId="0" applyNumberFormat="1" applyFont="1" applyFill="1" applyBorder="1" applyAlignment="1">
      <alignment vertical="center"/>
    </xf>
    <xf numFmtId="1" fontId="14" fillId="5" borderId="22" xfId="0" applyNumberFormat="1" applyFont="1" applyFill="1" applyBorder="1" applyAlignment="1">
      <alignment horizontal="center" vertical="center"/>
    </xf>
    <xf numFmtId="175" fontId="14" fillId="5" borderId="38" xfId="0" applyNumberFormat="1" applyFont="1" applyFill="1" applyBorder="1" applyAlignment="1">
      <alignment vertical="center"/>
    </xf>
    <xf numFmtId="0" fontId="16" fillId="5" borderId="70" xfId="0" applyFont="1" applyFill="1" applyBorder="1" applyAlignment="1">
      <alignment horizontal="center" vertical="center"/>
    </xf>
    <xf numFmtId="0" fontId="16" fillId="5" borderId="34" xfId="0" applyFont="1" applyFill="1" applyBorder="1" applyAlignment="1">
      <alignment vertical="center"/>
    </xf>
    <xf numFmtId="3" fontId="16" fillId="5" borderId="34" xfId="0" applyNumberFormat="1" applyFont="1" applyFill="1" applyBorder="1" applyAlignment="1">
      <alignment horizontal="center" vertical="center" wrapText="1"/>
    </xf>
    <xf numFmtId="179" fontId="16" fillId="5" borderId="34" xfId="0" applyNumberFormat="1" applyFont="1" applyFill="1" applyBorder="1" applyAlignment="1">
      <alignment horizontal="center" vertical="center"/>
    </xf>
    <xf numFmtId="179" fontId="16" fillId="0" borderId="34" xfId="0" applyNumberFormat="1" applyFont="1" applyBorder="1" applyAlignment="1">
      <alignment horizontal="center" vertical="center"/>
    </xf>
    <xf numFmtId="179" fontId="16" fillId="0" borderId="33" xfId="0" applyNumberFormat="1" applyFont="1" applyBorder="1" applyAlignment="1">
      <alignment horizontal="center" vertical="center"/>
    </xf>
    <xf numFmtId="179" fontId="16" fillId="0" borderId="32" xfId="0" applyNumberFormat="1" applyFont="1" applyBorder="1" applyAlignment="1">
      <alignment horizontal="center" vertical="center"/>
    </xf>
    <xf numFmtId="1" fontId="14" fillId="5" borderId="71" xfId="0" applyNumberFormat="1" applyFont="1" applyFill="1" applyBorder="1" applyAlignment="1">
      <alignment horizontal="center" vertical="center"/>
    </xf>
    <xf numFmtId="49" fontId="40" fillId="0" borderId="0" xfId="0" applyNumberFormat="1" applyFont="1" applyAlignment="1">
      <alignment horizontal="left" vertical="top"/>
    </xf>
    <xf numFmtId="0" fontId="42" fillId="0" borderId="0" xfId="0" applyFont="1" applyAlignment="1">
      <alignment vertical="center"/>
    </xf>
    <xf numFmtId="4" fontId="19" fillId="5" borderId="69" xfId="0" applyNumberFormat="1" applyFont="1" applyFill="1" applyBorder="1" applyAlignment="1">
      <alignment vertical="center"/>
    </xf>
    <xf numFmtId="49" fontId="14" fillId="5" borderId="55" xfId="0" applyNumberFormat="1" applyFont="1" applyFill="1" applyBorder="1" applyAlignment="1">
      <alignment horizontal="center" vertical="center"/>
    </xf>
    <xf numFmtId="0" fontId="19" fillId="5" borderId="69" xfId="0" applyFont="1" applyFill="1" applyBorder="1" applyAlignment="1">
      <alignment vertical="center"/>
    </xf>
    <xf numFmtId="0" fontId="16" fillId="5" borderId="93" xfId="0" applyFont="1" applyFill="1" applyBorder="1" applyAlignment="1">
      <alignment horizontal="center" vertical="center"/>
    </xf>
    <xf numFmtId="0" fontId="16" fillId="5" borderId="82" xfId="0" applyFont="1" applyFill="1" applyBorder="1" applyAlignment="1">
      <alignment vertical="center"/>
    </xf>
    <xf numFmtId="3" fontId="16" fillId="5" borderId="82" xfId="0" applyNumberFormat="1" applyFont="1" applyFill="1" applyBorder="1" applyAlignment="1">
      <alignment horizontal="center" vertical="center" wrapText="1"/>
    </xf>
    <xf numFmtId="179" fontId="16" fillId="5" borderId="82" xfId="0" applyNumberFormat="1" applyFont="1" applyFill="1" applyBorder="1" applyAlignment="1">
      <alignment horizontal="center" vertical="center"/>
    </xf>
    <xf numFmtId="179" fontId="16" fillId="0" borderId="82" xfId="0" applyNumberFormat="1" applyFont="1" applyBorder="1" applyAlignment="1">
      <alignment horizontal="center" vertical="center"/>
    </xf>
    <xf numFmtId="179" fontId="16" fillId="0" borderId="80" xfId="0" applyNumberFormat="1" applyFont="1" applyBorder="1" applyAlignment="1">
      <alignment horizontal="center" vertical="center"/>
    </xf>
    <xf numFmtId="1" fontId="14" fillId="5" borderId="95" xfId="0" applyNumberFormat="1" applyFont="1" applyFill="1" applyBorder="1" applyAlignment="1">
      <alignment horizontal="center" vertical="center"/>
    </xf>
    <xf numFmtId="0" fontId="7" fillId="5" borderId="110" xfId="0" applyFont="1" applyFill="1" applyBorder="1" applyAlignment="1">
      <alignment vertical="center"/>
    </xf>
    <xf numFmtId="0" fontId="8" fillId="5" borderId="110" xfId="0" applyFont="1" applyFill="1" applyBorder="1" applyAlignment="1">
      <alignment vertical="center"/>
    </xf>
    <xf numFmtId="0" fontId="8" fillId="0" borderId="35" xfId="0" applyFont="1" applyBorder="1" applyAlignment="1">
      <alignment vertical="center"/>
    </xf>
    <xf numFmtId="0" fontId="35" fillId="0" borderId="1" xfId="0" applyFont="1" applyBorder="1" applyAlignment="1">
      <alignment horizontal="center" vertical="center"/>
    </xf>
    <xf numFmtId="1" fontId="14" fillId="0" borderId="65" xfId="0" applyNumberFormat="1" applyFont="1" applyBorder="1" applyAlignment="1">
      <alignment horizontal="center" vertical="center"/>
    </xf>
    <xf numFmtId="1" fontId="14" fillId="0" borderId="32" xfId="0" applyNumberFormat="1" applyFont="1" applyBorder="1" applyAlignment="1">
      <alignment horizontal="center" vertical="center"/>
    </xf>
    <xf numFmtId="1" fontId="14" fillId="0" borderId="15" xfId="0" applyNumberFormat="1" applyFont="1" applyBorder="1" applyAlignment="1">
      <alignment horizontal="center" vertical="center"/>
    </xf>
    <xf numFmtId="1" fontId="14" fillId="0" borderId="0" xfId="0" applyNumberFormat="1" applyFont="1" applyAlignment="1">
      <alignment horizontal="center" vertical="center"/>
    </xf>
    <xf numFmtId="1" fontId="14" fillId="5" borderId="10" xfId="0" applyNumberFormat="1" applyFont="1" applyFill="1" applyBorder="1" applyAlignment="1">
      <alignment horizontal="center" vertical="center"/>
    </xf>
    <xf numFmtId="0" fontId="17" fillId="5" borderId="10" xfId="0" applyFont="1" applyFill="1" applyBorder="1" applyAlignment="1">
      <alignment horizontal="center" vertical="center"/>
    </xf>
    <xf numFmtId="1" fontId="14" fillId="5" borderId="44" xfId="0" applyNumberFormat="1" applyFont="1" applyFill="1" applyBorder="1" applyAlignment="1">
      <alignment horizontal="center" vertical="center"/>
    </xf>
    <xf numFmtId="2" fontId="17" fillId="5" borderId="10" xfId="0" applyNumberFormat="1" applyFont="1" applyFill="1" applyBorder="1" applyAlignment="1">
      <alignment horizontal="center" vertical="center"/>
    </xf>
    <xf numFmtId="0" fontId="14" fillId="4" borderId="14" xfId="0" applyFont="1" applyFill="1" applyBorder="1" applyAlignment="1">
      <alignment horizontal="center" vertical="center"/>
    </xf>
    <xf numFmtId="0" fontId="14" fillId="4" borderId="44" xfId="0" applyFont="1" applyFill="1" applyBorder="1" applyAlignment="1">
      <alignment horizontal="center" vertical="center"/>
    </xf>
    <xf numFmtId="0" fontId="14" fillId="0" borderId="32" xfId="0" applyFont="1" applyBorder="1" applyAlignment="1">
      <alignment horizontal="center" vertical="center"/>
    </xf>
    <xf numFmtId="0" fontId="14" fillId="0" borderId="0" xfId="0" applyFont="1" applyAlignment="1">
      <alignment horizontal="center" vertical="center"/>
    </xf>
    <xf numFmtId="0" fontId="14" fillId="5" borderId="111" xfId="0" applyFont="1" applyFill="1" applyBorder="1" applyAlignment="1">
      <alignment vertical="center"/>
    </xf>
    <xf numFmtId="0" fontId="14" fillId="5" borderId="74" xfId="0" applyFont="1" applyFill="1" applyBorder="1" applyAlignment="1">
      <alignment vertical="center"/>
    </xf>
    <xf numFmtId="170" fontId="14" fillId="5" borderId="39" xfId="0" applyNumberFormat="1" applyFont="1" applyFill="1" applyBorder="1" applyAlignment="1">
      <alignment vertical="center"/>
    </xf>
    <xf numFmtId="4" fontId="7" fillId="5" borderId="111" xfId="0" applyNumberFormat="1" applyFont="1" applyFill="1" applyBorder="1" applyAlignment="1">
      <alignment vertical="center"/>
    </xf>
    <xf numFmtId="4" fontId="7" fillId="5" borderId="39" xfId="0" applyNumberFormat="1" applyFont="1" applyFill="1" applyBorder="1" applyAlignment="1">
      <alignment vertical="center"/>
    </xf>
    <xf numFmtId="4" fontId="7" fillId="0" borderId="107" xfId="0" applyNumberFormat="1" applyFont="1" applyBorder="1" applyAlignment="1">
      <alignment vertical="center"/>
    </xf>
    <xf numFmtId="4" fontId="7" fillId="0" borderId="40" xfId="0" applyNumberFormat="1" applyFont="1" applyBorder="1" applyAlignment="1">
      <alignment vertical="center"/>
    </xf>
    <xf numFmtId="4" fontId="14" fillId="0" borderId="2" xfId="0" applyNumberFormat="1" applyFont="1" applyBorder="1" applyAlignment="1">
      <alignment vertical="center"/>
    </xf>
    <xf numFmtId="4" fontId="44" fillId="5" borderId="10" xfId="0" applyNumberFormat="1" applyFont="1" applyFill="1" applyBorder="1" applyAlignment="1">
      <alignment vertical="center"/>
    </xf>
    <xf numFmtId="49" fontId="40" fillId="5" borderId="10" xfId="0" applyNumberFormat="1" applyFont="1" applyFill="1" applyBorder="1" applyAlignment="1">
      <alignment vertical="top"/>
    </xf>
    <xf numFmtId="0" fontId="24" fillId="5" borderId="10" xfId="0" applyFont="1" applyFill="1" applyBorder="1" applyAlignment="1">
      <alignment horizontal="left" vertical="top" wrapText="1"/>
    </xf>
    <xf numFmtId="0" fontId="24" fillId="0" borderId="0" xfId="0" applyFont="1" applyAlignment="1">
      <alignment horizontal="left" vertical="top" wrapText="1"/>
    </xf>
    <xf numFmtId="49" fontId="40" fillId="5" borderId="10" xfId="0" applyNumberFormat="1" applyFont="1" applyFill="1" applyBorder="1" applyAlignment="1">
      <alignment horizontal="center" vertical="center"/>
    </xf>
    <xf numFmtId="49" fontId="1" fillId="5" borderId="10" xfId="0" applyNumberFormat="1" applyFont="1" applyFill="1" applyBorder="1" applyAlignment="1">
      <alignment horizontal="center" vertical="center"/>
    </xf>
    <xf numFmtId="0" fontId="45" fillId="5" borderId="10" xfId="0" applyFont="1" applyFill="1" applyBorder="1" applyAlignment="1">
      <alignment horizontal="center" vertical="center"/>
    </xf>
    <xf numFmtId="0" fontId="45" fillId="0" borderId="0" xfId="0" applyFont="1" applyAlignment="1">
      <alignment horizontal="center" vertical="center"/>
    </xf>
    <xf numFmtId="0" fontId="45" fillId="5" borderId="10" xfId="0" applyFont="1" applyFill="1" applyBorder="1" applyAlignment="1">
      <alignment vertical="center"/>
    </xf>
    <xf numFmtId="0" fontId="45" fillId="0" borderId="0" xfId="0" applyFont="1" applyAlignment="1">
      <alignment vertical="center"/>
    </xf>
    <xf numFmtId="0" fontId="47" fillId="5" borderId="10" xfId="0" applyFont="1" applyFill="1" applyBorder="1" applyAlignment="1">
      <alignment horizontal="center" vertical="center"/>
    </xf>
    <xf numFmtId="0" fontId="48" fillId="0" borderId="0" xfId="0" applyFont="1" applyAlignment="1">
      <alignment horizontal="center" vertical="center"/>
    </xf>
    <xf numFmtId="0" fontId="49" fillId="0" borderId="0" xfId="0" applyFont="1"/>
    <xf numFmtId="0" fontId="7" fillId="0" borderId="0" xfId="0" applyFont="1" applyAlignment="1">
      <alignment horizontal="center" vertical="center"/>
    </xf>
    <xf numFmtId="0" fontId="11" fillId="0" borderId="0" xfId="0" applyFont="1" applyAlignment="1">
      <alignment horizontal="center" vertical="center"/>
    </xf>
    <xf numFmtId="49" fontId="7" fillId="2" borderId="26" xfId="0" applyNumberFormat="1" applyFont="1" applyFill="1" applyBorder="1" applyAlignment="1">
      <alignment horizontal="center" vertical="center"/>
    </xf>
    <xf numFmtId="0" fontId="10" fillId="0" borderId="15" xfId="0" applyFont="1" applyBorder="1" applyAlignment="1">
      <alignment horizontal="center" vertical="center"/>
    </xf>
    <xf numFmtId="0" fontId="10" fillId="0" borderId="31" xfId="0" applyFont="1" applyBorder="1" applyAlignment="1">
      <alignment horizontal="center" vertical="center"/>
    </xf>
    <xf numFmtId="0" fontId="10" fillId="0" borderId="16" xfId="0" applyFont="1" applyBorder="1" applyAlignment="1">
      <alignment horizontal="center" vertical="center"/>
    </xf>
    <xf numFmtId="0" fontId="11" fillId="2" borderId="6" xfId="0" applyFont="1" applyFill="1" applyBorder="1" applyAlignment="1">
      <alignment vertical="center"/>
    </xf>
    <xf numFmtId="0" fontId="21" fillId="2" borderId="26" xfId="0" applyFont="1" applyFill="1" applyBorder="1" applyAlignment="1">
      <alignment horizontal="center" vertical="center"/>
    </xf>
    <xf numFmtId="0" fontId="21" fillId="0" borderId="72" xfId="0" applyFont="1" applyBorder="1"/>
    <xf numFmtId="0" fontId="49" fillId="0" borderId="15" xfId="0" applyFont="1" applyBorder="1"/>
    <xf numFmtId="180" fontId="1" fillId="0" borderId="15" xfId="0" applyNumberFormat="1" applyFont="1" applyBorder="1" applyAlignment="1">
      <alignment horizontal="center" vertical="center"/>
    </xf>
    <xf numFmtId="180" fontId="1" fillId="0" borderId="16" xfId="0" applyNumberFormat="1" applyFont="1" applyBorder="1" applyAlignment="1">
      <alignment horizontal="center" vertical="center"/>
    </xf>
    <xf numFmtId="49" fontId="50" fillId="2" borderId="26" xfId="0" applyNumberFormat="1" applyFont="1" applyFill="1" applyBorder="1" applyAlignment="1">
      <alignment horizontal="center" vertical="center"/>
    </xf>
    <xf numFmtId="0" fontId="51" fillId="2" borderId="14" xfId="0" applyFont="1" applyFill="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1" fillId="0" borderId="72" xfId="0" applyFont="1" applyBorder="1" applyAlignment="1">
      <alignment horizontal="center"/>
    </xf>
    <xf numFmtId="37" fontId="19" fillId="2" borderId="14" xfId="0" applyNumberFormat="1" applyFont="1" applyFill="1" applyBorder="1" applyAlignment="1">
      <alignment horizontal="center" vertical="center"/>
    </xf>
    <xf numFmtId="49" fontId="23" fillId="2" borderId="26" xfId="0" applyNumberFormat="1" applyFont="1" applyFill="1" applyBorder="1" applyAlignment="1">
      <alignment horizontal="center" vertical="center"/>
    </xf>
    <xf numFmtId="0" fontId="25" fillId="2" borderId="14" xfId="0" applyFont="1" applyFill="1" applyBorder="1" applyAlignment="1">
      <alignment vertical="center"/>
    </xf>
    <xf numFmtId="0" fontId="14" fillId="2" borderId="83" xfId="0" applyFont="1" applyFill="1" applyBorder="1" applyAlignment="1">
      <alignment vertical="center"/>
    </xf>
    <xf numFmtId="0" fontId="21" fillId="2" borderId="73" xfId="0" applyFont="1" applyFill="1" applyBorder="1" applyAlignment="1">
      <alignment horizontal="center" vertical="center"/>
    </xf>
    <xf numFmtId="0" fontId="7" fillId="0" borderId="72" xfId="0" applyFont="1" applyBorder="1"/>
    <xf numFmtId="0" fontId="7" fillId="0" borderId="62" xfId="0" applyFont="1" applyBorder="1"/>
    <xf numFmtId="0" fontId="49" fillId="0" borderId="40" xfId="0" applyFont="1" applyBorder="1"/>
    <xf numFmtId="180" fontId="1" fillId="0" borderId="40" xfId="0" applyNumberFormat="1" applyFont="1" applyBorder="1" applyAlignment="1">
      <alignment horizontal="center" vertical="center"/>
    </xf>
    <xf numFmtId="180" fontId="1" fillId="0" borderId="41" xfId="0" applyNumberFormat="1" applyFont="1" applyBorder="1" applyAlignment="1">
      <alignment horizontal="center" vertical="center"/>
    </xf>
    <xf numFmtId="0" fontId="49" fillId="7" borderId="14" xfId="0" applyFont="1" applyFill="1" applyBorder="1"/>
    <xf numFmtId="0" fontId="49" fillId="0" borderId="17" xfId="0" applyFont="1" applyBorder="1"/>
    <xf numFmtId="0" fontId="49" fillId="0" borderId="15" xfId="0" applyFont="1" applyBorder="1" applyAlignment="1">
      <alignment horizontal="center"/>
    </xf>
    <xf numFmtId="0" fontId="52" fillId="0" borderId="72" xfId="0" applyFont="1" applyBorder="1" applyAlignment="1">
      <alignment horizontal="center"/>
    </xf>
    <xf numFmtId="180" fontId="1" fillId="0" borderId="32" xfId="0" applyNumberFormat="1" applyFont="1" applyBorder="1" applyAlignment="1">
      <alignment horizontal="center" vertical="center"/>
    </xf>
    <xf numFmtId="0" fontId="49" fillId="0" borderId="0" xfId="0" applyFont="1" applyAlignment="1">
      <alignment horizontal="left"/>
    </xf>
    <xf numFmtId="0" fontId="7" fillId="0" borderId="0" xfId="0" applyFont="1" applyAlignment="1">
      <alignment horizontal="left" vertical="center"/>
    </xf>
    <xf numFmtId="0" fontId="26" fillId="6" borderId="120" xfId="0" applyFont="1" applyFill="1" applyBorder="1" applyAlignment="1">
      <alignment horizontal="center" vertical="center"/>
    </xf>
    <xf numFmtId="37" fontId="26" fillId="6" borderId="120" xfId="0" applyNumberFormat="1" applyFont="1" applyFill="1" applyBorder="1" applyAlignment="1">
      <alignment horizontal="center" vertical="center"/>
    </xf>
    <xf numFmtId="0" fontId="43" fillId="6" borderId="109" xfId="0" applyFont="1" applyFill="1" applyBorder="1" applyAlignment="1">
      <alignment horizontal="center" vertical="center"/>
    </xf>
    <xf numFmtId="49" fontId="22" fillId="2" borderId="123" xfId="0" applyNumberFormat="1" applyFont="1" applyFill="1" applyBorder="1" applyAlignment="1">
      <alignment horizontal="center" vertical="center"/>
    </xf>
    <xf numFmtId="49" fontId="53" fillId="2" borderId="124" xfId="0" applyNumberFormat="1" applyFont="1" applyFill="1" applyBorder="1" applyAlignment="1">
      <alignment horizontal="left" vertical="center"/>
    </xf>
    <xf numFmtId="0" fontId="1" fillId="2" borderId="109" xfId="0" applyFont="1" applyFill="1" applyBorder="1" applyAlignment="1">
      <alignment vertical="center"/>
    </xf>
    <xf numFmtId="0" fontId="49" fillId="0" borderId="109" xfId="0" applyFont="1" applyBorder="1"/>
    <xf numFmtId="37" fontId="19" fillId="2" borderId="109" xfId="0" applyNumberFormat="1" applyFont="1" applyFill="1" applyBorder="1" applyAlignment="1">
      <alignment horizontal="center" vertical="center"/>
    </xf>
    <xf numFmtId="3" fontId="49" fillId="0" borderId="109" xfId="0" applyNumberFormat="1" applyFont="1" applyBorder="1"/>
    <xf numFmtId="3" fontId="49" fillId="0" borderId="125" xfId="0" applyNumberFormat="1" applyFont="1" applyBorder="1"/>
    <xf numFmtId="0" fontId="22" fillId="0" borderId="123" xfId="0" applyFont="1" applyBorder="1" applyAlignment="1">
      <alignment horizontal="center"/>
    </xf>
    <xf numFmtId="0" fontId="53" fillId="0" borderId="131" xfId="0" applyFont="1" applyBorder="1" applyAlignment="1">
      <alignment horizontal="left"/>
    </xf>
    <xf numFmtId="0" fontId="49" fillId="8" borderId="123" xfId="0" applyFont="1" applyFill="1" applyBorder="1" applyAlignment="1">
      <alignment horizontal="center"/>
    </xf>
    <xf numFmtId="0" fontId="49" fillId="8" borderId="124" xfId="0" applyFont="1" applyFill="1" applyBorder="1" applyAlignment="1">
      <alignment horizontal="left"/>
    </xf>
    <xf numFmtId="0" fontId="53" fillId="8" borderId="109" xfId="0" applyFont="1" applyFill="1" applyBorder="1" applyAlignment="1">
      <alignment vertical="center"/>
    </xf>
    <xf numFmtId="0" fontId="54" fillId="8" borderId="109" xfId="0" applyFont="1" applyFill="1" applyBorder="1"/>
    <xf numFmtId="0" fontId="54" fillId="8" borderId="109" xfId="0" applyFont="1" applyFill="1" applyBorder="1" applyAlignment="1">
      <alignment horizontal="center"/>
    </xf>
    <xf numFmtId="3" fontId="54" fillId="8" borderId="109" xfId="0" applyNumberFormat="1" applyFont="1" applyFill="1" applyBorder="1"/>
    <xf numFmtId="3" fontId="54" fillId="8" borderId="125" xfId="0" applyNumberFormat="1" applyFont="1" applyFill="1" applyBorder="1"/>
    <xf numFmtId="0" fontId="49" fillId="9" borderId="84" xfId="0" applyFont="1" applyFill="1" applyBorder="1" applyAlignment="1">
      <alignment horizontal="center"/>
    </xf>
    <xf numFmtId="0" fontId="49" fillId="9" borderId="132" xfId="0" applyFont="1" applyFill="1" applyBorder="1" applyAlignment="1">
      <alignment horizontal="left"/>
    </xf>
    <xf numFmtId="0" fontId="53" fillId="9" borderId="47" xfId="0" applyFont="1" applyFill="1" applyBorder="1" applyAlignment="1">
      <alignment vertical="center"/>
    </xf>
    <xf numFmtId="0" fontId="54" fillId="9" borderId="47" xfId="0" applyFont="1" applyFill="1" applyBorder="1"/>
    <xf numFmtId="0" fontId="54" fillId="9" borderId="47" xfId="0" applyFont="1" applyFill="1" applyBorder="1" applyAlignment="1">
      <alignment horizontal="center"/>
    </xf>
    <xf numFmtId="3" fontId="54" fillId="9" borderId="47" xfId="0" applyNumberFormat="1" applyFont="1" applyFill="1" applyBorder="1"/>
    <xf numFmtId="3" fontId="54" fillId="9" borderId="101" xfId="0" applyNumberFormat="1" applyFont="1" applyFill="1" applyBorder="1"/>
    <xf numFmtId="0" fontId="49" fillId="9" borderId="79" xfId="0" applyFont="1" applyFill="1" applyBorder="1" applyAlignment="1">
      <alignment horizontal="center"/>
    </xf>
    <xf numFmtId="0" fontId="49" fillId="9" borderId="133" xfId="0" applyFont="1" applyFill="1" applyBorder="1" applyAlignment="1">
      <alignment horizontal="left"/>
    </xf>
    <xf numFmtId="0" fontId="53" fillId="9" borderId="82" xfId="0" applyFont="1" applyFill="1" applyBorder="1" applyAlignment="1">
      <alignment vertical="center"/>
    </xf>
    <xf numFmtId="0" fontId="54" fillId="9" borderId="82" xfId="0" applyFont="1" applyFill="1" applyBorder="1"/>
    <xf numFmtId="0" fontId="54" fillId="9" borderId="82" xfId="0" applyFont="1" applyFill="1" applyBorder="1" applyAlignment="1">
      <alignment horizontal="center"/>
    </xf>
    <xf numFmtId="3" fontId="54" fillId="9" borderId="82" xfId="0" applyNumberFormat="1" applyFont="1" applyFill="1" applyBorder="1"/>
    <xf numFmtId="3" fontId="54" fillId="9" borderId="94" xfId="0" applyNumberFormat="1" applyFont="1" applyFill="1" applyBorder="1"/>
    <xf numFmtId="0" fontId="3" fillId="0" borderId="0" xfId="0" applyFont="1" applyAlignment="1">
      <alignment horizontal="left" vertical="center"/>
    </xf>
    <xf numFmtId="0" fontId="6" fillId="0" borderId="0" xfId="0" applyFont="1" applyAlignment="1">
      <alignment horizontal="left" vertical="center"/>
    </xf>
    <xf numFmtId="0" fontId="49" fillId="0" borderId="109" xfId="0" applyFont="1" applyBorder="1" applyAlignment="1">
      <alignment horizontal="center"/>
    </xf>
    <xf numFmtId="3" fontId="2" fillId="0" borderId="109" xfId="0" applyNumberFormat="1" applyFont="1" applyBorder="1"/>
    <xf numFmtId="3" fontId="2" fillId="0" borderId="125" xfId="0" applyNumberFormat="1" applyFont="1" applyBorder="1"/>
    <xf numFmtId="0" fontId="49" fillId="8" borderId="109" xfId="0" applyFont="1" applyFill="1" applyBorder="1"/>
    <xf numFmtId="0" fontId="55" fillId="8" borderId="109" xfId="0" applyFont="1" applyFill="1" applyBorder="1" applyAlignment="1">
      <alignment horizontal="center"/>
    </xf>
    <xf numFmtId="3" fontId="56" fillId="8" borderId="109" xfId="0" applyNumberFormat="1" applyFont="1" applyFill="1" applyBorder="1"/>
    <xf numFmtId="3" fontId="56" fillId="8" borderId="125" xfId="0" applyNumberFormat="1" applyFont="1" applyFill="1" applyBorder="1"/>
    <xf numFmtId="0" fontId="49" fillId="8" borderId="79" xfId="0" applyFont="1" applyFill="1" applyBorder="1" applyAlignment="1">
      <alignment horizontal="center"/>
    </xf>
    <xf numFmtId="0" fontId="49" fillId="8" borderId="133" xfId="0" applyFont="1" applyFill="1" applyBorder="1" applyAlignment="1">
      <alignment horizontal="left"/>
    </xf>
    <xf numFmtId="0" fontId="53" fillId="8" borderId="82" xfId="0" applyFont="1" applyFill="1" applyBorder="1" applyAlignment="1">
      <alignment vertical="center"/>
    </xf>
    <xf numFmtId="0" fontId="49" fillId="8" borderId="82" xfId="0" applyFont="1" applyFill="1" applyBorder="1"/>
    <xf numFmtId="0" fontId="55" fillId="8" borderId="82" xfId="0" applyFont="1" applyFill="1" applyBorder="1" applyAlignment="1">
      <alignment horizontal="center"/>
    </xf>
    <xf numFmtId="3" fontId="56" fillId="8" borderId="82" xfId="0" applyNumberFormat="1" applyFont="1" applyFill="1" applyBorder="1"/>
    <xf numFmtId="3" fontId="56" fillId="8" borderId="94" xfId="0" applyNumberFormat="1" applyFont="1" applyFill="1" applyBorder="1"/>
    <xf numFmtId="0" fontId="27" fillId="0" borderId="0" xfId="0" applyFont="1"/>
    <xf numFmtId="0" fontId="27" fillId="0" borderId="0" xfId="0" applyFont="1" applyAlignment="1">
      <alignment wrapText="1"/>
    </xf>
    <xf numFmtId="0" fontId="27" fillId="6" borderId="10" xfId="0" applyFont="1" applyFill="1" applyBorder="1" applyAlignment="1">
      <alignment wrapText="1"/>
    </xf>
    <xf numFmtId="3" fontId="27" fillId="6" borderId="10" xfId="0" applyNumberFormat="1" applyFont="1" applyFill="1" applyBorder="1"/>
    <xf numFmtId="3" fontId="27" fillId="0" borderId="0" xfId="0" applyNumberFormat="1" applyFont="1"/>
    <xf numFmtId="0" fontId="27" fillId="0" borderId="0" xfId="0" applyFont="1" applyAlignment="1">
      <alignment vertical="top" wrapText="1"/>
    </xf>
    <xf numFmtId="0" fontId="27" fillId="0" borderId="0" xfId="0" applyFont="1" applyAlignment="1">
      <alignment vertical="top"/>
    </xf>
    <xf numFmtId="3" fontId="27" fillId="0" borderId="0" xfId="0" applyNumberFormat="1" applyFont="1" applyAlignment="1">
      <alignment vertical="top" wrapText="1"/>
    </xf>
    <xf numFmtId="0" fontId="27" fillId="0" borderId="0" xfId="0" applyFont="1" applyAlignment="1">
      <alignment horizontal="center" vertical="top"/>
    </xf>
    <xf numFmtId="0" fontId="27" fillId="0" borderId="0" xfId="0" applyFont="1" applyAlignment="1">
      <alignment horizontal="left" vertical="top" wrapText="1"/>
    </xf>
    <xf numFmtId="3" fontId="27" fillId="0" borderId="0" xfId="0" applyNumberFormat="1" applyFont="1" applyAlignment="1">
      <alignment horizontal="right" vertical="top" wrapText="1"/>
    </xf>
    <xf numFmtId="3" fontId="27" fillId="0" borderId="0" xfId="0" applyNumberFormat="1" applyFont="1" applyAlignment="1">
      <alignment horizontal="right"/>
    </xf>
    <xf numFmtId="0" fontId="27" fillId="0" borderId="0" xfId="0" applyFont="1" applyAlignment="1">
      <alignment horizontal="left" vertical="top"/>
    </xf>
    <xf numFmtId="3" fontId="27" fillId="0" borderId="0" xfId="0" applyNumberFormat="1" applyFont="1" applyAlignment="1">
      <alignment horizontal="right" vertical="top"/>
    </xf>
    <xf numFmtId="0" fontId="57" fillId="0" borderId="0" xfId="0" applyFont="1"/>
    <xf numFmtId="0" fontId="58" fillId="0" borderId="0" xfId="0" applyFont="1"/>
    <xf numFmtId="0" fontId="57" fillId="0" borderId="0" xfId="0" applyFont="1" applyAlignment="1">
      <alignment horizontal="right"/>
    </xf>
    <xf numFmtId="0" fontId="59" fillId="0" borderId="0" xfId="0" applyFont="1"/>
    <xf numFmtId="165" fontId="59" fillId="0" borderId="0" xfId="0" applyNumberFormat="1" applyFont="1" applyAlignment="1">
      <alignment horizontal="center"/>
    </xf>
    <xf numFmtId="165" fontId="59" fillId="0" borderId="0" xfId="0" applyNumberFormat="1" applyFont="1"/>
    <xf numFmtId="181" fontId="59" fillId="0" borderId="0" xfId="0" applyNumberFormat="1" applyFont="1"/>
    <xf numFmtId="0" fontId="61" fillId="0" borderId="0" xfId="0" applyFont="1" applyAlignment="1">
      <alignment horizontal="center"/>
    </xf>
    <xf numFmtId="181" fontId="57" fillId="0" borderId="0" xfId="0" applyNumberFormat="1" applyFont="1"/>
    <xf numFmtId="0" fontId="57" fillId="0" borderId="0" xfId="0" applyFont="1" applyAlignment="1">
      <alignment horizontal="center"/>
    </xf>
    <xf numFmtId="0" fontId="62" fillId="10" borderId="136" xfId="0" applyFont="1" applyFill="1" applyBorder="1" applyAlignment="1">
      <alignment horizontal="center" vertical="center"/>
    </xf>
    <xf numFmtId="0" fontId="62" fillId="10" borderId="109" xfId="0" applyFont="1" applyFill="1" applyBorder="1" applyAlignment="1">
      <alignment horizontal="center" vertical="center"/>
    </xf>
    <xf numFmtId="0" fontId="62" fillId="10" borderId="136" xfId="0" applyFont="1" applyFill="1" applyBorder="1" applyAlignment="1">
      <alignment horizontal="center" vertical="center" wrapText="1"/>
    </xf>
    <xf numFmtId="0" fontId="64" fillId="0" borderId="0" xfId="0" applyFont="1"/>
    <xf numFmtId="182" fontId="57" fillId="0" borderId="0" xfId="0" applyNumberFormat="1" applyFont="1"/>
    <xf numFmtId="0" fontId="57" fillId="0" borderId="109" xfId="0" applyFont="1" applyBorder="1"/>
    <xf numFmtId="181" fontId="57" fillId="0" borderId="109" xfId="0" applyNumberFormat="1" applyFont="1" applyBorder="1"/>
    <xf numFmtId="181" fontId="57" fillId="2" borderId="109" xfId="0" applyNumberFormat="1" applyFont="1" applyFill="1" applyBorder="1"/>
    <xf numFmtId="180" fontId="64" fillId="0" borderId="109" xfId="0" applyNumberFormat="1" applyFont="1" applyBorder="1"/>
    <xf numFmtId="182" fontId="57" fillId="0" borderId="109" xfId="0" applyNumberFormat="1" applyFont="1" applyBorder="1"/>
    <xf numFmtId="181" fontId="64" fillId="12" borderId="109" xfId="0" applyNumberFormat="1" applyFont="1" applyFill="1" applyBorder="1" applyAlignment="1">
      <alignment horizontal="center" vertical="center"/>
    </xf>
    <xf numFmtId="181" fontId="64" fillId="12" borderId="136" xfId="0" applyNumberFormat="1" applyFont="1" applyFill="1" applyBorder="1" applyAlignment="1">
      <alignment horizontal="center" vertical="center"/>
    </xf>
    <xf numFmtId="181" fontId="64" fillId="8" borderId="109" xfId="0" applyNumberFormat="1" applyFont="1" applyFill="1" applyBorder="1" applyAlignment="1">
      <alignment horizontal="center" vertical="center"/>
    </xf>
    <xf numFmtId="181" fontId="64" fillId="12" borderId="109" xfId="0" applyNumberFormat="1" applyFont="1" applyFill="1" applyBorder="1" applyAlignment="1">
      <alignment horizontal="center"/>
    </xf>
    <xf numFmtId="181" fontId="64" fillId="12" borderId="136" xfId="0" applyNumberFormat="1" applyFont="1" applyFill="1" applyBorder="1" applyAlignment="1">
      <alignment horizontal="center"/>
    </xf>
    <xf numFmtId="181" fontId="64" fillId="8" borderId="109" xfId="0" applyNumberFormat="1" applyFont="1" applyFill="1" applyBorder="1" applyAlignment="1">
      <alignment horizontal="center"/>
    </xf>
    <xf numFmtId="0" fontId="64" fillId="0" borderId="0" xfId="0" applyFont="1" applyAlignment="1">
      <alignment horizontal="center"/>
    </xf>
    <xf numFmtId="9" fontId="57" fillId="0" borderId="0" xfId="0" applyNumberFormat="1" applyFont="1"/>
    <xf numFmtId="178" fontId="57" fillId="0" borderId="0" xfId="0" applyNumberFormat="1" applyFont="1"/>
    <xf numFmtId="0" fontId="57" fillId="0" borderId="0" xfId="0" applyFont="1" applyAlignment="1">
      <alignment horizontal="left"/>
    </xf>
    <xf numFmtId="0" fontId="62" fillId="10" borderId="124" xfId="0" applyFont="1" applyFill="1" applyBorder="1" applyAlignment="1">
      <alignment horizontal="center" vertical="center"/>
    </xf>
    <xf numFmtId="0" fontId="62" fillId="10" borderId="136" xfId="0" applyFont="1" applyFill="1" applyBorder="1" applyAlignment="1">
      <alignment horizontal="center" vertical="top" wrapText="1"/>
    </xf>
    <xf numFmtId="0" fontId="57" fillId="0" borderId="109" xfId="0" applyFont="1" applyBorder="1" applyAlignment="1">
      <alignment horizontal="center" vertical="center"/>
    </xf>
    <xf numFmtId="181" fontId="57" fillId="0" borderId="109" xfId="0" applyNumberFormat="1" applyFont="1" applyBorder="1" applyAlignment="1">
      <alignment horizontal="center" vertical="center"/>
    </xf>
    <xf numFmtId="181" fontId="57" fillId="0" borderId="134" xfId="0" applyNumberFormat="1" applyFont="1" applyBorder="1" applyAlignment="1">
      <alignment horizontal="center" vertical="center"/>
    </xf>
    <xf numFmtId="181" fontId="64" fillId="12" borderId="109" xfId="0" applyNumberFormat="1" applyFont="1" applyFill="1" applyBorder="1"/>
    <xf numFmtId="181" fontId="64" fillId="12" borderId="136" xfId="0" applyNumberFormat="1" applyFont="1" applyFill="1" applyBorder="1"/>
    <xf numFmtId="181" fontId="64" fillId="8" borderId="109" xfId="0" applyNumberFormat="1" applyFont="1" applyFill="1" applyBorder="1"/>
    <xf numFmtId="181" fontId="64" fillId="0" borderId="0" xfId="0" applyNumberFormat="1" applyFont="1"/>
    <xf numFmtId="0" fontId="61" fillId="0" borderId="0" xfId="0" applyFont="1"/>
    <xf numFmtId="0" fontId="62" fillId="10" borderId="137" xfId="0" applyFont="1" applyFill="1" applyBorder="1" applyAlignment="1">
      <alignment horizontal="center" vertical="center"/>
    </xf>
    <xf numFmtId="0" fontId="64" fillId="11" borderId="109" xfId="0" applyFont="1" applyFill="1" applyBorder="1" applyAlignment="1">
      <alignment horizontal="center" vertical="center"/>
    </xf>
    <xf numFmtId="181" fontId="57" fillId="0" borderId="134" xfId="0" applyNumberFormat="1" applyFont="1" applyBorder="1"/>
    <xf numFmtId="180" fontId="57" fillId="0" borderId="0" xfId="0" applyNumberFormat="1" applyFont="1"/>
    <xf numFmtId="181" fontId="57" fillId="0" borderId="109" xfId="0" applyNumberFormat="1" applyFont="1" applyBorder="1" applyAlignment="1">
      <alignment horizontal="right"/>
    </xf>
    <xf numFmtId="181" fontId="65" fillId="12" borderId="132" xfId="0" applyNumberFormat="1" applyFont="1" applyFill="1" applyBorder="1" applyAlignment="1">
      <alignment vertical="center"/>
    </xf>
    <xf numFmtId="181" fontId="65" fillId="12" borderId="139" xfId="0" applyNumberFormat="1" applyFont="1" applyFill="1" applyBorder="1" applyAlignment="1">
      <alignment vertical="center"/>
    </xf>
    <xf numFmtId="181" fontId="65" fillId="8" borderId="109" xfId="0" applyNumberFormat="1" applyFont="1" applyFill="1" applyBorder="1" applyAlignment="1">
      <alignment vertical="center"/>
    </xf>
    <xf numFmtId="181" fontId="65" fillId="12" borderId="141" xfId="0" applyNumberFormat="1" applyFont="1" applyFill="1" applyBorder="1"/>
    <xf numFmtId="181" fontId="65" fillId="12" borderId="144" xfId="0" applyNumberFormat="1" applyFont="1" applyFill="1" applyBorder="1"/>
    <xf numFmtId="181" fontId="65" fillId="8" borderId="109" xfId="0" applyNumberFormat="1" applyFont="1" applyFill="1" applyBorder="1"/>
    <xf numFmtId="183" fontId="62" fillId="10" borderId="47" xfId="0" applyNumberFormat="1" applyFont="1" applyFill="1" applyBorder="1" applyAlignment="1">
      <alignment horizontal="center" vertical="center"/>
    </xf>
    <xf numFmtId="183" fontId="64" fillId="11" borderId="109" xfId="0" applyNumberFormat="1" applyFont="1" applyFill="1" applyBorder="1" applyAlignment="1">
      <alignment horizontal="center" vertical="center"/>
    </xf>
    <xf numFmtId="0" fontId="57" fillId="0" borderId="109" xfId="0" applyFont="1" applyBorder="1" applyAlignment="1">
      <alignment vertical="center"/>
    </xf>
    <xf numFmtId="181" fontId="57" fillId="0" borderId="109" xfId="0" applyNumberFormat="1" applyFont="1" applyBorder="1" applyAlignment="1">
      <alignment vertical="center"/>
    </xf>
    <xf numFmtId="180" fontId="57" fillId="0" borderId="109" xfId="0" applyNumberFormat="1" applyFont="1" applyBorder="1" applyAlignment="1">
      <alignment vertical="center"/>
    </xf>
    <xf numFmtId="180" fontId="57" fillId="0" borderId="109" xfId="0" applyNumberFormat="1" applyFont="1" applyBorder="1"/>
    <xf numFmtId="182" fontId="66" fillId="0" borderId="109" xfId="0" applyNumberFormat="1" applyFont="1" applyBorder="1"/>
    <xf numFmtId="181" fontId="67" fillId="0" borderId="109" xfId="0" applyNumberFormat="1" applyFont="1" applyBorder="1" applyAlignment="1">
      <alignment horizontal="center" vertical="center"/>
    </xf>
    <xf numFmtId="180" fontId="57" fillId="0" borderId="109" xfId="0" applyNumberFormat="1" applyFont="1" applyBorder="1" applyAlignment="1">
      <alignment horizontal="center" vertical="center"/>
    </xf>
    <xf numFmtId="180" fontId="64" fillId="0" borderId="109" xfId="0" applyNumberFormat="1" applyFont="1" applyBorder="1" applyAlignment="1">
      <alignment horizontal="center" vertical="center"/>
    </xf>
    <xf numFmtId="0" fontId="57" fillId="0" borderId="109" xfId="0" quotePrefix="1" applyFont="1" applyBorder="1"/>
    <xf numFmtId="165" fontId="64" fillId="12" borderId="22" xfId="0" applyNumberFormat="1" applyFont="1" applyFill="1" applyBorder="1" applyAlignment="1">
      <alignment horizontal="center" vertical="center"/>
    </xf>
    <xf numFmtId="180" fontId="64" fillId="12" borderId="22" xfId="0" applyNumberFormat="1" applyFont="1" applyFill="1" applyBorder="1" applyAlignment="1">
      <alignment horizontal="center" vertical="center"/>
    </xf>
    <xf numFmtId="165" fontId="64" fillId="8" borderId="109" xfId="0" applyNumberFormat="1" applyFont="1" applyFill="1" applyBorder="1" applyAlignment="1">
      <alignment horizontal="center" vertical="center"/>
    </xf>
    <xf numFmtId="165" fontId="64" fillId="12" borderId="109" xfId="0" applyNumberFormat="1" applyFont="1" applyFill="1" applyBorder="1" applyAlignment="1">
      <alignment horizontal="center" vertical="center"/>
    </xf>
    <xf numFmtId="0" fontId="64" fillId="0" borderId="0" xfId="0" applyFont="1" applyAlignment="1">
      <alignment horizontal="center" vertical="center"/>
    </xf>
    <xf numFmtId="165" fontId="64" fillId="0" borderId="0" xfId="0" applyNumberFormat="1" applyFont="1" applyAlignment="1">
      <alignment horizontal="center" vertical="center"/>
    </xf>
    <xf numFmtId="10" fontId="64" fillId="0" borderId="0" xfId="0" applyNumberFormat="1" applyFont="1" applyAlignment="1">
      <alignment horizontal="center" vertical="center"/>
    </xf>
    <xf numFmtId="0" fontId="61" fillId="0" borderId="0" xfId="0" applyFont="1" applyAlignment="1">
      <alignment horizontal="center" vertical="center"/>
    </xf>
    <xf numFmtId="183" fontId="62" fillId="10" borderId="109" xfId="0" applyNumberFormat="1" applyFont="1" applyFill="1" applyBorder="1" applyAlignment="1">
      <alignment horizontal="center" vertical="center"/>
    </xf>
    <xf numFmtId="182" fontId="68" fillId="0" borderId="109" xfId="0" applyNumberFormat="1" applyFont="1" applyBorder="1"/>
    <xf numFmtId="180" fontId="64" fillId="12" borderId="109" xfId="0" applyNumberFormat="1" applyFont="1" applyFill="1" applyBorder="1" applyAlignment="1">
      <alignment horizontal="center" vertical="center"/>
    </xf>
    <xf numFmtId="165" fontId="57" fillId="0" borderId="0" xfId="0" applyNumberFormat="1" applyFont="1"/>
    <xf numFmtId="165" fontId="57" fillId="0" borderId="109" xfId="0" applyNumberFormat="1" applyFont="1" applyBorder="1" applyAlignment="1">
      <alignment horizontal="center" vertical="center"/>
    </xf>
    <xf numFmtId="180" fontId="64" fillId="0" borderId="15" xfId="0" applyNumberFormat="1" applyFont="1" applyBorder="1"/>
    <xf numFmtId="0" fontId="57" fillId="0" borderId="109" xfId="0" applyFont="1" applyBorder="1" applyAlignment="1">
      <alignment vertical="center" wrapText="1"/>
    </xf>
    <xf numFmtId="183" fontId="64" fillId="0" borderId="0" xfId="0" applyNumberFormat="1" applyFont="1" applyAlignment="1">
      <alignment horizontal="center" vertical="center"/>
    </xf>
    <xf numFmtId="0" fontId="64" fillId="0" borderId="109" xfId="0" applyFont="1" applyBorder="1" applyAlignment="1">
      <alignment horizontal="left" vertical="center" wrapText="1"/>
    </xf>
    <xf numFmtId="181" fontId="64" fillId="0" borderId="109" xfId="0" applyNumberFormat="1" applyFont="1" applyBorder="1" applyAlignment="1">
      <alignment horizontal="left" vertical="center"/>
    </xf>
    <xf numFmtId="181" fontId="64" fillId="0" borderId="0" xfId="0" applyNumberFormat="1" applyFont="1" applyAlignment="1">
      <alignment horizontal="left" vertical="center"/>
    </xf>
    <xf numFmtId="0" fontId="64" fillId="12" borderId="109" xfId="0" applyFont="1" applyFill="1" applyBorder="1" applyAlignment="1">
      <alignment horizontal="center" vertical="center" wrapText="1"/>
    </xf>
    <xf numFmtId="165" fontId="64" fillId="12" borderId="136" xfId="0" applyNumberFormat="1" applyFont="1" applyFill="1" applyBorder="1" applyAlignment="1">
      <alignment horizontal="center" vertical="center"/>
    </xf>
    <xf numFmtId="165" fontId="64" fillId="12" borderId="124" xfId="0" applyNumberFormat="1" applyFont="1" applyFill="1" applyBorder="1" applyAlignment="1">
      <alignment horizontal="center" vertical="center"/>
    </xf>
    <xf numFmtId="165" fontId="69" fillId="0" borderId="0" xfId="0" applyNumberFormat="1" applyFont="1" applyAlignment="1">
      <alignment horizontal="center" vertical="center"/>
    </xf>
    <xf numFmtId="0" fontId="65" fillId="0" borderId="0" xfId="0" applyFont="1"/>
    <xf numFmtId="0" fontId="70" fillId="0" borderId="0" xfId="0" applyFont="1"/>
    <xf numFmtId="181" fontId="70" fillId="0" borderId="0" xfId="0" applyNumberFormat="1" applyFont="1"/>
    <xf numFmtId="184" fontId="71" fillId="0" borderId="0" xfId="0" applyNumberFormat="1" applyFont="1"/>
    <xf numFmtId="181" fontId="65" fillId="0" borderId="0" xfId="0" applyNumberFormat="1" applyFont="1"/>
    <xf numFmtId="9" fontId="64" fillId="0" borderId="0" xfId="0" applyNumberFormat="1" applyFont="1"/>
    <xf numFmtId="184" fontId="57" fillId="0" borderId="0" xfId="0" applyNumberFormat="1" applyFont="1"/>
    <xf numFmtId="165" fontId="1" fillId="2" borderId="10" xfId="0" applyNumberFormat="1" applyFont="1" applyFill="1" applyBorder="1" applyAlignment="1">
      <alignment horizontal="right" vertical="center"/>
    </xf>
    <xf numFmtId="0" fontId="1" fillId="2" borderId="10" xfId="0" applyFont="1" applyFill="1" applyBorder="1" applyAlignment="1">
      <alignment horizontal="right" vertical="center"/>
    </xf>
    <xf numFmtId="166" fontId="1" fillId="2" borderId="10" xfId="0" applyNumberFormat="1" applyFont="1" applyFill="1" applyBorder="1" applyAlignment="1">
      <alignment horizontal="right" vertical="center"/>
    </xf>
    <xf numFmtId="4" fontId="72" fillId="13" borderId="10" xfId="0" applyNumberFormat="1" applyFont="1" applyFill="1" applyBorder="1" applyAlignment="1">
      <alignment horizontal="right" vertical="center"/>
    </xf>
    <xf numFmtId="165" fontId="64" fillId="0" borderId="0" xfId="0" applyNumberFormat="1" applyFont="1"/>
    <xf numFmtId="4" fontId="1" fillId="2" borderId="10" xfId="0" applyNumberFormat="1" applyFont="1" applyFill="1" applyBorder="1" applyAlignment="1">
      <alignment horizontal="right" vertical="center"/>
    </xf>
    <xf numFmtId="0" fontId="72" fillId="2" borderId="10" xfId="0" applyFont="1" applyFill="1" applyBorder="1" applyAlignment="1">
      <alignment horizontal="right" vertical="center"/>
    </xf>
    <xf numFmtId="0" fontId="73" fillId="0" borderId="0" xfId="0" applyFont="1"/>
    <xf numFmtId="0" fontId="73" fillId="0" borderId="0" xfId="0" applyFont="1" applyAlignment="1">
      <alignment horizontal="right"/>
    </xf>
    <xf numFmtId="0" fontId="75" fillId="0" borderId="0" xfId="0" applyFont="1"/>
    <xf numFmtId="0" fontId="76" fillId="0" borderId="0" xfId="0" applyFont="1"/>
    <xf numFmtId="0" fontId="73" fillId="0" borderId="109" xfId="0" applyFont="1" applyBorder="1"/>
    <xf numFmtId="167" fontId="27" fillId="0" borderId="109" xfId="0" applyNumberFormat="1" applyFont="1" applyBorder="1"/>
    <xf numFmtId="0" fontId="73" fillId="0" borderId="109" xfId="0" applyFont="1" applyBorder="1" applyAlignment="1">
      <alignment vertical="top"/>
    </xf>
    <xf numFmtId="0" fontId="73" fillId="0" borderId="109" xfId="0" applyFont="1" applyBorder="1" applyAlignment="1">
      <alignment horizontal="left" vertical="top" wrapText="1"/>
    </xf>
    <xf numFmtId="0" fontId="73" fillId="0" borderId="109" xfId="0" applyFont="1" applyBorder="1" applyAlignment="1">
      <alignment horizontal="left" wrapText="1"/>
    </xf>
    <xf numFmtId="167" fontId="27" fillId="0" borderId="109" xfId="0" applyNumberFormat="1" applyFont="1" applyBorder="1" applyAlignment="1">
      <alignment vertical="center"/>
    </xf>
    <xf numFmtId="0" fontId="65" fillId="14" borderId="109" xfId="0" applyFont="1" applyFill="1" applyBorder="1" applyAlignment="1">
      <alignment horizontal="center" vertical="center"/>
    </xf>
    <xf numFmtId="181" fontId="64" fillId="14" borderId="109" xfId="0" applyNumberFormat="1" applyFont="1" applyFill="1" applyBorder="1" applyAlignment="1">
      <alignment horizontal="center" vertical="center"/>
    </xf>
    <xf numFmtId="167" fontId="27" fillId="0" borderId="109" xfId="0" applyNumberFormat="1" applyFont="1" applyBorder="1" applyAlignment="1">
      <alignment horizontal="center"/>
    </xf>
    <xf numFmtId="167" fontId="27" fillId="0" borderId="109" xfId="0" quotePrefix="1" applyNumberFormat="1" applyFont="1" applyBorder="1" applyAlignment="1">
      <alignment horizontal="center"/>
    </xf>
    <xf numFmtId="167" fontId="27" fillId="0" borderId="109" xfId="0" quotePrefix="1" applyNumberFormat="1" applyFont="1" applyBorder="1"/>
    <xf numFmtId="167" fontId="27" fillId="0" borderId="109" xfId="0" applyNumberFormat="1" applyFont="1" applyBorder="1" applyAlignment="1">
      <alignment horizontal="right"/>
    </xf>
    <xf numFmtId="182" fontId="27" fillId="0" borderId="0" xfId="0" applyNumberFormat="1" applyFont="1"/>
    <xf numFmtId="10" fontId="27" fillId="0" borderId="0" xfId="0" applyNumberFormat="1" applyFont="1"/>
    <xf numFmtId="181" fontId="64" fillId="15" borderId="10" xfId="0" applyNumberFormat="1" applyFont="1" applyFill="1" applyBorder="1" applyAlignment="1">
      <alignment horizontal="center" vertical="center"/>
    </xf>
    <xf numFmtId="10" fontId="73" fillId="0" borderId="0" xfId="0" applyNumberFormat="1" applyFont="1"/>
    <xf numFmtId="0" fontId="27" fillId="0" borderId="0" xfId="0" applyFont="1" applyAlignment="1">
      <alignment horizontal="center"/>
    </xf>
    <xf numFmtId="167" fontId="71" fillId="0" borderId="131" xfId="0" applyNumberFormat="1" applyFont="1" applyBorder="1" applyAlignment="1">
      <alignment horizontal="left"/>
    </xf>
    <xf numFmtId="167" fontId="71" fillId="0" borderId="109" xfId="0" applyNumberFormat="1" applyFont="1" applyBorder="1" applyAlignment="1">
      <alignment vertical="center"/>
    </xf>
    <xf numFmtId="167" fontId="71" fillId="0" borderId="109" xfId="0" applyNumberFormat="1" applyFont="1" applyBorder="1"/>
    <xf numFmtId="9" fontId="71" fillId="0" borderId="109" xfId="0" applyNumberFormat="1" applyFont="1" applyBorder="1" applyAlignment="1">
      <alignment horizontal="center"/>
    </xf>
    <xf numFmtId="167" fontId="71" fillId="16" borderId="124" xfId="0" applyNumberFormat="1" applyFont="1" applyFill="1" applyBorder="1" applyAlignment="1">
      <alignment horizontal="left"/>
    </xf>
    <xf numFmtId="167" fontId="71" fillId="16" borderId="109" xfId="0" applyNumberFormat="1" applyFont="1" applyFill="1" applyBorder="1"/>
    <xf numFmtId="9" fontId="71" fillId="16" borderId="109" xfId="0" applyNumberFormat="1" applyFont="1" applyFill="1" applyBorder="1" applyAlignment="1">
      <alignment horizontal="center"/>
    </xf>
    <xf numFmtId="167" fontId="71" fillId="0" borderId="109" xfId="0" applyNumberFormat="1" applyFont="1" applyBorder="1" applyAlignment="1">
      <alignment horizontal="center" vertical="center"/>
    </xf>
    <xf numFmtId="167" fontId="71" fillId="3" borderId="124" xfId="0" applyNumberFormat="1" applyFont="1" applyFill="1" applyBorder="1" applyAlignment="1">
      <alignment horizontal="left"/>
    </xf>
    <xf numFmtId="167" fontId="71" fillId="3" borderId="109" xfId="0" applyNumberFormat="1" applyFont="1" applyFill="1" applyBorder="1"/>
    <xf numFmtId="9" fontId="71" fillId="3" borderId="109" xfId="0" applyNumberFormat="1" applyFont="1" applyFill="1" applyBorder="1" applyAlignment="1">
      <alignment horizontal="center"/>
    </xf>
    <xf numFmtId="167" fontId="57" fillId="0" borderId="0" xfId="0" applyNumberFormat="1" applyFont="1"/>
    <xf numFmtId="167" fontId="71" fillId="0" borderId="109" xfId="0" applyNumberFormat="1" applyFont="1" applyBorder="1" applyAlignment="1">
      <alignment horizontal="center" vertical="center" wrapText="1"/>
    </xf>
    <xf numFmtId="167" fontId="78" fillId="16" borderId="109" xfId="0" applyNumberFormat="1" applyFont="1" applyFill="1" applyBorder="1"/>
    <xf numFmtId="167" fontId="78" fillId="3" borderId="109" xfId="0" applyNumberFormat="1" applyFont="1" applyFill="1" applyBorder="1"/>
    <xf numFmtId="0" fontId="57" fillId="3" borderId="10" xfId="0" applyFont="1" applyFill="1" applyBorder="1"/>
    <xf numFmtId="167" fontId="57" fillId="3" borderId="10" xfId="0" applyNumberFormat="1" applyFont="1" applyFill="1" applyBorder="1"/>
    <xf numFmtId="167" fontId="70" fillId="3" borderId="10" xfId="0" applyNumberFormat="1" applyFont="1" applyFill="1" applyBorder="1"/>
    <xf numFmtId="0" fontId="9" fillId="0" borderId="13" xfId="0" applyFont="1" applyBorder="1"/>
    <xf numFmtId="0" fontId="9" fillId="0" borderId="21" xfId="0" applyFont="1" applyBorder="1"/>
    <xf numFmtId="0" fontId="14" fillId="2" borderId="36" xfId="0" applyFont="1" applyFill="1" applyBorder="1" applyAlignment="1">
      <alignment horizontal="center" vertical="center"/>
    </xf>
    <xf numFmtId="0" fontId="9" fillId="0" borderId="37" xfId="0" applyFont="1" applyBorder="1"/>
    <xf numFmtId="0" fontId="4" fillId="0" borderId="0" xfId="0" applyFont="1" applyAlignment="1">
      <alignment horizontal="left" vertical="top" wrapText="1"/>
    </xf>
    <xf numFmtId="0" fontId="0" fillId="0" borderId="0" xfId="0"/>
    <xf numFmtId="0" fontId="4" fillId="0" borderId="0" xfId="0" applyFont="1" applyAlignment="1">
      <alignment horizontal="left" vertical="top"/>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9" fillId="0" borderId="15" xfId="0" applyFont="1" applyBorder="1"/>
    <xf numFmtId="0" fontId="9" fillId="0" borderId="16" xfId="0" applyFont="1" applyBorder="1"/>
    <xf numFmtId="49" fontId="8" fillId="2" borderId="11" xfId="0" applyNumberFormat="1" applyFont="1" applyFill="1" applyBorder="1" applyAlignment="1">
      <alignment horizontal="center" vertical="center"/>
    </xf>
    <xf numFmtId="0" fontId="9" fillId="0" borderId="18" xfId="0" applyFont="1" applyBorder="1"/>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9" fillId="0" borderId="32" xfId="0" applyFont="1" applyBorder="1"/>
    <xf numFmtId="0" fontId="9" fillId="0" borderId="43" xfId="0" applyFont="1" applyBorder="1"/>
    <xf numFmtId="0" fontId="9" fillId="0" borderId="2" xfId="0" applyFont="1" applyBorder="1"/>
    <xf numFmtId="0" fontId="9" fillId="0" borderId="5" xfId="0" applyFont="1" applyBorder="1"/>
    <xf numFmtId="0" fontId="9" fillId="0" borderId="28" xfId="0" applyFont="1" applyBorder="1"/>
    <xf numFmtId="0" fontId="14" fillId="4" borderId="12" xfId="0" applyFont="1" applyFill="1" applyBorder="1" applyAlignment="1">
      <alignment horizontal="left" vertical="center" wrapText="1"/>
    </xf>
    <xf numFmtId="49" fontId="4" fillId="0" borderId="0" xfId="0" applyNumberFormat="1" applyFont="1" applyAlignment="1">
      <alignment horizontal="left" vertical="top" wrapText="1"/>
    </xf>
    <xf numFmtId="0" fontId="9" fillId="0" borderId="46" xfId="0" applyFont="1" applyBorder="1"/>
    <xf numFmtId="0" fontId="9" fillId="0" borderId="25" xfId="0" applyFont="1" applyBorder="1"/>
    <xf numFmtId="3" fontId="16" fillId="0" borderId="29" xfId="0" applyNumberFormat="1" applyFont="1" applyBorder="1" applyAlignment="1">
      <alignment horizontal="center" vertical="center"/>
    </xf>
    <xf numFmtId="0" fontId="5" fillId="0" borderId="2" xfId="0" applyFont="1" applyBorder="1" applyAlignment="1">
      <alignment horizontal="center" vertical="center"/>
    </xf>
    <xf numFmtId="0" fontId="9" fillId="0" borderId="54" xfId="0" applyFont="1" applyBorder="1"/>
    <xf numFmtId="0" fontId="34" fillId="0" borderId="0" xfId="0" applyFont="1" applyAlignment="1">
      <alignment horizontal="left" vertical="center" wrapText="1"/>
    </xf>
    <xf numFmtId="0" fontId="9" fillId="0" borderId="60" xfId="0" applyFont="1" applyBorder="1"/>
    <xf numFmtId="0" fontId="9" fillId="0" borderId="68" xfId="0" applyFont="1" applyBorder="1"/>
    <xf numFmtId="0" fontId="9" fillId="0" borderId="69" xfId="0" applyFont="1" applyBorder="1"/>
    <xf numFmtId="0" fontId="9" fillId="0" borderId="24" xfId="0" applyFont="1" applyBorder="1"/>
    <xf numFmtId="0" fontId="9" fillId="0" borderId="35" xfId="0" applyFont="1" applyBorder="1"/>
    <xf numFmtId="0" fontId="9" fillId="0" borderId="76" xfId="0" applyFont="1" applyBorder="1"/>
    <xf numFmtId="0" fontId="9" fillId="0" borderId="81" xfId="0" applyFont="1" applyBorder="1"/>
    <xf numFmtId="0" fontId="43" fillId="5" borderId="42" xfId="0" applyFont="1" applyFill="1" applyBorder="1" applyAlignment="1">
      <alignment horizontal="center" vertical="center" wrapText="1"/>
    </xf>
    <xf numFmtId="0" fontId="8" fillId="0" borderId="32" xfId="0" applyFont="1" applyBorder="1" applyAlignment="1">
      <alignment horizontal="center" vertical="center"/>
    </xf>
    <xf numFmtId="0" fontId="40" fillId="0" borderId="0" xfId="0" applyFont="1" applyAlignment="1">
      <alignment horizontal="left" vertical="top" wrapText="1"/>
    </xf>
    <xf numFmtId="175" fontId="8" fillId="5" borderId="52" xfId="0" applyNumberFormat="1" applyFont="1" applyFill="1" applyBorder="1" applyAlignment="1">
      <alignment horizontal="center" vertical="center"/>
    </xf>
    <xf numFmtId="172" fontId="8" fillId="5" borderId="36" xfId="0" applyNumberFormat="1" applyFont="1" applyFill="1" applyBorder="1" applyAlignment="1">
      <alignment horizontal="center" vertical="center"/>
    </xf>
    <xf numFmtId="0" fontId="8" fillId="5" borderId="4" xfId="0" applyFont="1" applyFill="1" applyBorder="1" applyAlignment="1">
      <alignment vertical="center"/>
    </xf>
    <xf numFmtId="175" fontId="8" fillId="5" borderId="11" xfId="0" applyNumberFormat="1" applyFont="1" applyFill="1" applyBorder="1" applyAlignment="1">
      <alignment horizontal="center" vertical="center"/>
    </xf>
    <xf numFmtId="0" fontId="8" fillId="5" borderId="12"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20" xfId="0" applyFont="1" applyFill="1" applyBorder="1" applyAlignment="1">
      <alignment vertical="center"/>
    </xf>
    <xf numFmtId="0" fontId="8" fillId="5" borderId="36" xfId="0" applyFont="1" applyFill="1" applyBorder="1" applyAlignment="1">
      <alignment horizontal="center" vertical="center"/>
    </xf>
    <xf numFmtId="0" fontId="8" fillId="0" borderId="0" xfId="0" applyFont="1" applyAlignment="1">
      <alignment horizontal="center" vertical="center"/>
    </xf>
    <xf numFmtId="0" fontId="26" fillId="5" borderId="42" xfId="0" applyFont="1" applyFill="1" applyBorder="1" applyAlignment="1">
      <alignment horizontal="center" vertical="center" wrapText="1"/>
    </xf>
    <xf numFmtId="0" fontId="45" fillId="5" borderId="67" xfId="0" applyFont="1" applyFill="1" applyBorder="1" applyAlignment="1">
      <alignment horizontal="center" vertical="center"/>
    </xf>
    <xf numFmtId="0" fontId="14" fillId="5" borderId="12" xfId="0" applyFont="1" applyFill="1" applyBorder="1" applyAlignment="1">
      <alignment horizontal="left" vertical="center" wrapText="1"/>
    </xf>
    <xf numFmtId="0" fontId="14" fillId="5" borderId="27" xfId="0" applyFont="1" applyFill="1" applyBorder="1" applyAlignment="1">
      <alignment horizontal="left" vertical="center" wrapText="1"/>
    </xf>
    <xf numFmtId="0" fontId="40" fillId="5" borderId="112" xfId="0" applyFont="1" applyFill="1" applyBorder="1" applyAlignment="1">
      <alignment horizontal="left" vertical="top" wrapText="1"/>
    </xf>
    <xf numFmtId="0" fontId="9" fillId="0" borderId="113" xfId="0" applyFont="1" applyBorder="1"/>
    <xf numFmtId="0" fontId="9" fillId="0" borderId="114" xfId="0" applyFont="1" applyBorder="1"/>
    <xf numFmtId="0" fontId="9" fillId="0" borderId="115" xfId="0" applyFont="1" applyBorder="1"/>
    <xf numFmtId="0" fontId="9" fillId="0" borderId="116" xfId="0" applyFont="1" applyBorder="1"/>
    <xf numFmtId="0" fontId="9" fillId="0" borderId="117" xfId="0" applyFont="1" applyBorder="1"/>
    <xf numFmtId="0" fontId="46" fillId="5" borderId="67" xfId="0" applyFont="1" applyFill="1" applyBorder="1" applyAlignment="1">
      <alignment horizontal="center" vertical="center"/>
    </xf>
    <xf numFmtId="0" fontId="8" fillId="5" borderId="8"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8" fillId="5" borderId="87" xfId="0" applyFont="1" applyFill="1" applyBorder="1" applyAlignment="1">
      <alignment horizontal="center" vertical="center" wrapText="1"/>
    </xf>
    <xf numFmtId="0" fontId="9" fillId="0" borderId="88" xfId="0" applyFont="1" applyBorder="1"/>
    <xf numFmtId="0" fontId="11" fillId="5" borderId="89" xfId="0" applyFont="1" applyFill="1" applyBorder="1" applyAlignment="1">
      <alignment horizontal="center" vertical="center" wrapText="1"/>
    </xf>
    <xf numFmtId="0" fontId="9" fillId="0" borderId="91" xfId="0" applyFont="1" applyBorder="1"/>
    <xf numFmtId="0" fontId="8" fillId="5" borderId="75" xfId="0" applyFont="1" applyFill="1" applyBorder="1" applyAlignment="1">
      <alignment vertical="center"/>
    </xf>
    <xf numFmtId="0" fontId="10" fillId="5" borderId="87" xfId="0" applyFont="1" applyFill="1" applyBorder="1" applyAlignment="1">
      <alignment horizontal="center" vertical="center" wrapText="1"/>
    </xf>
    <xf numFmtId="49" fontId="8" fillId="5" borderId="52" xfId="0" applyNumberFormat="1" applyFont="1" applyFill="1" applyBorder="1" applyAlignment="1">
      <alignment horizontal="center" vertical="center"/>
    </xf>
    <xf numFmtId="0" fontId="14" fillId="5" borderId="12" xfId="0" applyFont="1" applyFill="1" applyBorder="1" applyAlignment="1">
      <alignment vertical="center"/>
    </xf>
    <xf numFmtId="0" fontId="13" fillId="5" borderId="27" xfId="0" applyFont="1" applyFill="1" applyBorder="1" applyAlignment="1">
      <alignment vertical="center"/>
    </xf>
    <xf numFmtId="0" fontId="15" fillId="5" borderId="12" xfId="0" applyFont="1" applyFill="1" applyBorder="1" applyAlignment="1">
      <alignment vertical="center"/>
    </xf>
    <xf numFmtId="0" fontId="12" fillId="5" borderId="89" xfId="0" applyFont="1" applyFill="1" applyBorder="1" applyAlignment="1">
      <alignment horizontal="center" vertical="center" wrapText="1"/>
    </xf>
    <xf numFmtId="0" fontId="13" fillId="5" borderId="20" xfId="0" applyFont="1" applyFill="1" applyBorder="1" applyAlignment="1">
      <alignment vertical="center"/>
    </xf>
    <xf numFmtId="0" fontId="41" fillId="0" borderId="0" xfId="0" applyFont="1" applyAlignment="1">
      <alignment horizontal="right" vertical="center"/>
    </xf>
    <xf numFmtId="0" fontId="16" fillId="5" borderId="80" xfId="0" applyFont="1" applyFill="1" applyBorder="1" applyAlignment="1">
      <alignment horizontal="center" vertical="center"/>
    </xf>
    <xf numFmtId="49" fontId="4" fillId="5" borderId="67" xfId="0" applyNumberFormat="1" applyFont="1" applyFill="1" applyBorder="1" applyAlignment="1">
      <alignment horizontal="left" vertical="center" wrapText="1"/>
    </xf>
    <xf numFmtId="0" fontId="40" fillId="0" borderId="0" xfId="0" applyFont="1" applyAlignment="1">
      <alignment vertical="top" wrapText="1"/>
    </xf>
    <xf numFmtId="0" fontId="4" fillId="0" borderId="35" xfId="0" applyFont="1" applyBorder="1" applyAlignment="1">
      <alignment horizontal="left" vertical="top"/>
    </xf>
    <xf numFmtId="0" fontId="14" fillId="5" borderId="36" xfId="0" applyFont="1" applyFill="1" applyBorder="1" applyAlignment="1">
      <alignment horizontal="center" vertical="center"/>
    </xf>
    <xf numFmtId="0" fontId="14" fillId="5" borderId="36" xfId="0" applyFont="1" applyFill="1" applyBorder="1" applyAlignment="1">
      <alignment horizontal="left" vertical="center" wrapText="1"/>
    </xf>
    <xf numFmtId="0" fontId="16" fillId="5" borderId="29" xfId="0" applyFont="1" applyFill="1" applyBorder="1" applyAlignment="1">
      <alignment horizontal="center" vertical="center"/>
    </xf>
    <xf numFmtId="1" fontId="16" fillId="0" borderId="97" xfId="0" applyNumberFormat="1" applyFont="1" applyBorder="1" applyAlignment="1">
      <alignment horizontal="center" vertical="center"/>
    </xf>
    <xf numFmtId="0" fontId="9" fillId="0" borderId="98" xfId="0" applyFont="1" applyBorder="1"/>
    <xf numFmtId="3" fontId="16" fillId="5" borderId="29" xfId="0" applyNumberFormat="1" applyFont="1" applyFill="1" applyBorder="1" applyAlignment="1">
      <alignment horizontal="center" vertical="center"/>
    </xf>
    <xf numFmtId="3" fontId="16" fillId="5" borderId="29" xfId="0" applyNumberFormat="1" applyFont="1" applyFill="1" applyBorder="1" applyAlignment="1">
      <alignment horizontal="right" vertical="center"/>
    </xf>
    <xf numFmtId="49" fontId="4" fillId="0" borderId="0" xfId="0" applyNumberFormat="1" applyFont="1" applyAlignment="1">
      <alignment horizontal="left" vertical="center"/>
    </xf>
    <xf numFmtId="0" fontId="11" fillId="5" borderId="100" xfId="0" applyFont="1" applyFill="1" applyBorder="1" applyAlignment="1">
      <alignment horizontal="center" vertical="center" wrapText="1"/>
    </xf>
    <xf numFmtId="49" fontId="4" fillId="0" borderId="0" xfId="0" applyNumberFormat="1" applyFont="1" applyAlignment="1">
      <alignment horizontal="left" vertical="top"/>
    </xf>
    <xf numFmtId="37" fontId="16" fillId="5" borderId="29" xfId="0" applyNumberFormat="1" applyFont="1" applyFill="1" applyBorder="1" applyAlignment="1">
      <alignment horizontal="center" vertical="center"/>
    </xf>
    <xf numFmtId="169" fontId="16" fillId="5" borderId="97" xfId="0" applyNumberFormat="1" applyFont="1" applyFill="1" applyBorder="1" applyAlignment="1">
      <alignment horizontal="center" vertical="center"/>
    </xf>
    <xf numFmtId="0" fontId="8" fillId="5" borderId="9" xfId="0" applyFont="1" applyFill="1" applyBorder="1" applyAlignment="1">
      <alignment horizontal="center" vertical="center" wrapText="1"/>
    </xf>
    <xf numFmtId="0" fontId="9" fillId="0" borderId="99" xfId="0" applyFont="1" applyBorder="1"/>
    <xf numFmtId="0" fontId="26" fillId="6" borderId="51" xfId="0" applyFont="1" applyFill="1" applyBorder="1" applyAlignment="1">
      <alignment horizontal="center" vertical="center"/>
    </xf>
    <xf numFmtId="0" fontId="9" fillId="0" borderId="56" xfId="0" applyFont="1" applyBorder="1"/>
    <xf numFmtId="0" fontId="53" fillId="0" borderId="29" xfId="0" applyFont="1" applyBorder="1" applyAlignment="1">
      <alignment horizontal="left"/>
    </xf>
    <xf numFmtId="0" fontId="9" fillId="0" borderId="23" xfId="0" applyFont="1" applyBorder="1"/>
    <xf numFmtId="0" fontId="49" fillId="0" borderId="128" xfId="0" applyFont="1" applyBorder="1" applyAlignment="1">
      <alignment horizontal="center"/>
    </xf>
    <xf numFmtId="0" fontId="9" fillId="0" borderId="129" xfId="0" applyFont="1" applyBorder="1"/>
    <xf numFmtId="0" fontId="9" fillId="0" borderId="130" xfId="0" applyFont="1" applyBorder="1"/>
    <xf numFmtId="0" fontId="26" fillId="6" borderId="50" xfId="0" applyFont="1" applyFill="1" applyBorder="1" applyAlignment="1">
      <alignment horizontal="center" vertical="center"/>
    </xf>
    <xf numFmtId="49" fontId="8" fillId="6" borderId="118" xfId="0" applyNumberFormat="1" applyFont="1" applyFill="1" applyBorder="1" applyAlignment="1">
      <alignment horizontal="center" vertical="center"/>
    </xf>
    <xf numFmtId="0" fontId="9" fillId="0" borderId="121" xfId="0" applyFont="1" applyBorder="1"/>
    <xf numFmtId="0" fontId="26" fillId="6" borderId="86" xfId="0" applyFont="1" applyFill="1" applyBorder="1" applyAlignment="1">
      <alignment horizontal="center" vertical="center" wrapText="1"/>
    </xf>
    <xf numFmtId="0" fontId="9" fillId="0" borderId="119" xfId="0" applyFont="1" applyBorder="1"/>
    <xf numFmtId="0" fontId="9" fillId="0" borderId="64" xfId="0" applyFont="1" applyBorder="1"/>
    <xf numFmtId="0" fontId="9" fillId="0" borderId="122" xfId="0" applyFont="1" applyBorder="1"/>
    <xf numFmtId="49" fontId="22" fillId="2" borderId="126" xfId="0" applyNumberFormat="1" applyFont="1" applyFill="1" applyBorder="1" applyAlignment="1">
      <alignment horizontal="center" vertical="center"/>
    </xf>
    <xf numFmtId="49" fontId="53" fillId="2" borderId="29" xfId="0" applyNumberFormat="1" applyFont="1" applyFill="1" applyBorder="1" applyAlignment="1">
      <alignment horizontal="left" vertical="center"/>
    </xf>
    <xf numFmtId="0" fontId="9" fillId="0" borderId="127" xfId="0" applyFont="1" applyBorder="1"/>
    <xf numFmtId="0" fontId="22" fillId="0" borderId="126" xfId="0" applyFont="1" applyBorder="1" applyAlignment="1">
      <alignment horizontal="center" vertical="center"/>
    </xf>
    <xf numFmtId="0" fontId="53" fillId="0" borderId="29" xfId="0" applyFont="1" applyBorder="1" applyAlignment="1">
      <alignment horizontal="left" vertical="center"/>
    </xf>
    <xf numFmtId="0" fontId="1" fillId="0" borderId="128" xfId="0" applyFont="1" applyBorder="1" applyAlignment="1">
      <alignment horizontal="center"/>
    </xf>
    <xf numFmtId="0" fontId="64" fillId="12" borderId="29" xfId="0" applyFont="1" applyFill="1" applyBorder="1" applyAlignment="1">
      <alignment horizontal="center" vertical="center"/>
    </xf>
    <xf numFmtId="165" fontId="59" fillId="0" borderId="0" xfId="0" applyNumberFormat="1" applyFont="1" applyAlignment="1">
      <alignment horizontal="center"/>
    </xf>
    <xf numFmtId="0" fontId="60" fillId="0" borderId="0" xfId="0" applyFont="1" applyAlignment="1">
      <alignment horizontal="center"/>
    </xf>
    <xf numFmtId="0" fontId="61" fillId="0" borderId="0" xfId="0" applyFont="1" applyAlignment="1">
      <alignment horizontal="left"/>
    </xf>
    <xf numFmtId="0" fontId="62" fillId="10" borderId="29" xfId="0" applyFont="1" applyFill="1" applyBorder="1" applyAlignment="1">
      <alignment horizontal="center" vertical="center"/>
    </xf>
    <xf numFmtId="0" fontId="63" fillId="10" borderId="134" xfId="0" applyFont="1" applyFill="1" applyBorder="1" applyAlignment="1">
      <alignment horizontal="center" vertical="center"/>
    </xf>
    <xf numFmtId="0" fontId="9" fillId="0" borderId="135" xfId="0" applyFont="1" applyBorder="1"/>
    <xf numFmtId="0" fontId="64" fillId="11" borderId="29" xfId="0" applyFont="1" applyFill="1" applyBorder="1" applyAlignment="1">
      <alignment horizontal="center" vertical="center"/>
    </xf>
    <xf numFmtId="0" fontId="74" fillId="0" borderId="0" xfId="0" applyFont="1" applyAlignment="1">
      <alignment horizontal="center" vertical="center"/>
    </xf>
    <xf numFmtId="0" fontId="64" fillId="12" borderId="134" xfId="0" applyFont="1" applyFill="1" applyBorder="1" applyAlignment="1">
      <alignment horizontal="center"/>
    </xf>
    <xf numFmtId="0" fontId="9" fillId="0" borderId="131" xfId="0" applyFont="1" applyBorder="1"/>
    <xf numFmtId="165" fontId="64" fillId="12" borderId="134" xfId="0" applyNumberFormat="1" applyFont="1" applyFill="1" applyBorder="1" applyAlignment="1">
      <alignment horizontal="center" vertical="center"/>
    </xf>
    <xf numFmtId="165" fontId="65" fillId="12" borderId="138" xfId="0" applyNumberFormat="1" applyFont="1" applyFill="1" applyBorder="1" applyAlignment="1">
      <alignment horizontal="center" vertical="center"/>
    </xf>
    <xf numFmtId="0" fontId="9" fillId="0" borderId="140" xfId="0" applyFont="1" applyBorder="1"/>
    <xf numFmtId="0" fontId="64" fillId="12" borderId="142" xfId="0" applyFont="1" applyFill="1" applyBorder="1" applyAlignment="1">
      <alignment horizontal="center"/>
    </xf>
    <xf numFmtId="0" fontId="9" fillId="0" borderId="143" xfId="0" applyFont="1" applyBorder="1"/>
    <xf numFmtId="0" fontId="64" fillId="14" borderId="29" xfId="0" applyFont="1" applyFill="1" applyBorder="1" applyAlignment="1">
      <alignment horizontal="center" vertical="center"/>
    </xf>
    <xf numFmtId="167" fontId="59" fillId="0" borderId="0" xfId="0" applyNumberFormat="1" applyFont="1" applyAlignment="1">
      <alignment horizontal="center"/>
    </xf>
    <xf numFmtId="0" fontId="65" fillId="0" borderId="0" xfId="0" applyFont="1" applyAlignment="1">
      <alignment horizontal="left"/>
    </xf>
    <xf numFmtId="0" fontId="65" fillId="14" borderId="29" xfId="0" applyFont="1" applyFill="1" applyBorder="1" applyAlignment="1">
      <alignment horizontal="center" vertical="center"/>
    </xf>
    <xf numFmtId="0" fontId="57" fillId="0" borderId="0" xfId="0" applyFont="1" applyAlignment="1">
      <alignment horizontal="left"/>
    </xf>
    <xf numFmtId="167" fontId="77" fillId="0" borderId="29" xfId="0" applyNumberFormat="1" applyFont="1" applyBorder="1" applyAlignment="1">
      <alignment horizontal="center" vertical="center"/>
    </xf>
    <xf numFmtId="0" fontId="73" fillId="0" borderId="0" xfId="0" applyFont="1" applyAlignment="1">
      <alignment horizontal="center"/>
    </xf>
    <xf numFmtId="167" fontId="77" fillId="0" borderId="134" xfId="0" applyNumberFormat="1" applyFont="1" applyBorder="1" applyAlignment="1">
      <alignment horizontal="center" vertical="center"/>
    </xf>
    <xf numFmtId="167" fontId="71" fillId="0" borderId="29" xfId="0" applyNumberFormat="1" applyFont="1" applyBorder="1" applyAlignment="1">
      <alignment horizontal="center" vertical="center"/>
    </xf>
    <xf numFmtId="167" fontId="71" fillId="0" borderId="29" xfId="0" applyNumberFormat="1" applyFont="1" applyBorder="1" applyAlignment="1">
      <alignment horizontal="center" vertical="center" wrapText="1"/>
    </xf>
    <xf numFmtId="0" fontId="38" fillId="0" borderId="0" xfId="0" applyFont="1" applyFill="1" applyAlignment="1">
      <alignment horizontal="left" vertical="center"/>
    </xf>
    <xf numFmtId="0" fontId="8" fillId="0" borderId="51" xfId="0" applyFont="1" applyFill="1" applyBorder="1" applyAlignment="1">
      <alignment vertical="center"/>
    </xf>
    <xf numFmtId="0" fontId="8" fillId="0" borderId="53" xfId="0" applyFont="1" applyFill="1" applyBorder="1" applyAlignment="1">
      <alignment horizontal="center" vertical="center"/>
    </xf>
    <xf numFmtId="0" fontId="9" fillId="0" borderId="53" xfId="0" applyFont="1" applyFill="1" applyBorder="1"/>
    <xf numFmtId="0" fontId="8" fillId="0" borderId="56" xfId="0" applyFont="1" applyFill="1" applyBorder="1" applyAlignment="1">
      <alignment vertical="center"/>
    </xf>
    <xf numFmtId="0" fontId="7" fillId="0" borderId="53" xfId="0" applyFont="1" applyFill="1" applyBorder="1" applyAlignment="1">
      <alignment vertical="center"/>
    </xf>
    <xf numFmtId="3" fontId="14" fillId="0" borderId="53" xfId="0" applyNumberFormat="1" applyFont="1" applyFill="1" applyBorder="1" applyAlignment="1">
      <alignment vertical="center"/>
    </xf>
    <xf numFmtId="37" fontId="16" fillId="0" borderId="94" xfId="0" applyNumberFormat="1" applyFont="1" applyFill="1" applyBorder="1" applyAlignment="1">
      <alignment vertical="center"/>
    </xf>
    <xf numFmtId="0" fontId="4" fillId="0" borderId="0" xfId="0" applyFont="1" applyFill="1" applyAlignment="1">
      <alignment horizontal="left" vertical="top" wrapText="1"/>
    </xf>
    <xf numFmtId="0" fontId="24" fillId="0" borderId="0" xfId="0" applyFont="1" applyFill="1" applyAlignment="1">
      <alignment vertical="top" wrapText="1"/>
    </xf>
    <xf numFmtId="0" fontId="1" fillId="0" borderId="0" xfId="0" applyFont="1" applyFill="1" applyAlignment="1">
      <alignment vertical="center"/>
    </xf>
    <xf numFmtId="0" fontId="20" fillId="0" borderId="56" xfId="0" applyFont="1" applyFill="1" applyBorder="1" applyAlignment="1">
      <alignment horizontal="center" vertical="center"/>
    </xf>
    <xf numFmtId="0" fontId="1" fillId="0" borderId="53" xfId="0" applyFont="1" applyFill="1" applyBorder="1" applyAlignment="1">
      <alignment vertical="center"/>
    </xf>
    <xf numFmtId="4" fontId="14" fillId="0" borderId="53" xfId="0" applyNumberFormat="1" applyFont="1" applyFill="1" applyBorder="1" applyAlignment="1">
      <alignment vertical="center"/>
    </xf>
    <xf numFmtId="3" fontId="14" fillId="0" borderId="96" xfId="0" applyNumberFormat="1" applyFont="1" applyFill="1" applyBorder="1" applyAlignment="1">
      <alignment horizontal="right" vertical="center"/>
    </xf>
    <xf numFmtId="4" fontId="7" fillId="0" borderId="53" xfId="0" applyNumberFormat="1" applyFont="1" applyFill="1" applyBorder="1" applyAlignment="1">
      <alignment vertical="center"/>
    </xf>
    <xf numFmtId="1" fontId="7" fillId="0" borderId="53" xfId="0" applyNumberFormat="1" applyFont="1" applyFill="1" applyBorder="1" applyAlignment="1">
      <alignment vertical="center"/>
    </xf>
    <xf numFmtId="3" fontId="32" fillId="0" borderId="0" xfId="0" applyNumberFormat="1" applyFont="1" applyFill="1" applyAlignment="1">
      <alignment vertical="top" wrapText="1"/>
    </xf>
    <xf numFmtId="0" fontId="41" fillId="0" borderId="0" xfId="0" applyFont="1" applyFill="1" applyAlignment="1">
      <alignment horizontal="right" vertical="center"/>
    </xf>
    <xf numFmtId="0" fontId="7" fillId="0" borderId="51" xfId="0" applyFont="1" applyFill="1" applyBorder="1" applyAlignment="1">
      <alignment vertical="center"/>
    </xf>
    <xf numFmtId="166" fontId="14" fillId="0" borderId="53" xfId="0" applyNumberFormat="1" applyFont="1" applyFill="1" applyBorder="1" applyAlignment="1">
      <alignment vertical="center"/>
    </xf>
    <xf numFmtId="0" fontId="1" fillId="0" borderId="96" xfId="0" applyFont="1" applyFill="1" applyBorder="1" applyAlignment="1">
      <alignment vertical="center"/>
    </xf>
    <xf numFmtId="4" fontId="21" fillId="0" borderId="53" xfId="0" applyNumberFormat="1" applyFont="1" applyFill="1" applyBorder="1" applyAlignment="1">
      <alignment vertical="center"/>
    </xf>
    <xf numFmtId="3" fontId="16" fillId="0" borderId="77" xfId="0" applyNumberFormat="1" applyFont="1" applyFill="1" applyBorder="1" applyAlignment="1">
      <alignment horizontal="center" vertical="center"/>
    </xf>
    <xf numFmtId="0" fontId="9" fillId="0" borderId="61" xfId="0" applyFont="1" applyFill="1" applyBorder="1"/>
    <xf numFmtId="1" fontId="1" fillId="0" borderId="0" xfId="0" applyNumberFormat="1" applyFont="1" applyFill="1" applyAlignment="1">
      <alignment vertical="center"/>
    </xf>
    <xf numFmtId="168" fontId="30" fillId="0" borderId="0" xfId="0" applyNumberFormat="1" applyFont="1" applyFill="1" applyAlignment="1">
      <alignment horizontal="right" vertical="center"/>
    </xf>
    <xf numFmtId="0" fontId="14" fillId="0" borderId="53" xfId="0" applyFont="1" applyFill="1" applyBorder="1" applyAlignment="1">
      <alignment vertical="center"/>
    </xf>
    <xf numFmtId="3" fontId="14" fillId="0" borderId="53" xfId="0" applyNumberFormat="1" applyFont="1" applyFill="1" applyBorder="1" applyAlignment="1">
      <alignment horizontal="center" vertical="center"/>
    </xf>
    <xf numFmtId="0" fontId="33" fillId="0" borderId="0" xfId="0" applyFont="1" applyFill="1" applyAlignment="1">
      <alignment vertical="center"/>
    </xf>
    <xf numFmtId="0" fontId="35" fillId="0" borderId="56" xfId="0" applyFont="1" applyFill="1" applyBorder="1" applyAlignment="1">
      <alignment horizontal="center" vertical="center"/>
    </xf>
    <xf numFmtId="178" fontId="14" fillId="0" borderId="101" xfId="0" applyNumberFormat="1" applyFont="1" applyFill="1" applyBorder="1" applyAlignment="1">
      <alignment horizontal="center" vertical="center"/>
    </xf>
    <xf numFmtId="178" fontId="14" fillId="0" borderId="96" xfId="0" applyNumberFormat="1" applyFont="1" applyFill="1" applyBorder="1" applyAlignment="1">
      <alignment horizontal="center" vertical="center"/>
    </xf>
    <xf numFmtId="4" fontId="21" fillId="0" borderId="61" xfId="0" applyNumberFormat="1" applyFont="1" applyFill="1" applyBorder="1" applyAlignment="1">
      <alignment vertical="center"/>
    </xf>
    <xf numFmtId="4" fontId="14" fillId="0" borderId="61" xfId="0" applyNumberFormat="1" applyFont="1" applyFill="1" applyBorder="1" applyAlignment="1">
      <alignment vertical="center"/>
    </xf>
    <xf numFmtId="176" fontId="16" fillId="0" borderId="107" xfId="0" applyNumberFormat="1" applyFont="1" applyFill="1" applyBorder="1" applyAlignment="1">
      <alignment horizontal="center" vertical="center"/>
    </xf>
    <xf numFmtId="0" fontId="8" fillId="0" borderId="63" xfId="0" applyFont="1" applyFill="1" applyBorder="1" applyAlignment="1">
      <alignment vertical="center"/>
    </xf>
    <xf numFmtId="0" fontId="8" fillId="0" borderId="32" xfId="0" applyFont="1" applyFill="1" applyBorder="1" applyAlignment="1">
      <alignment horizontal="center" vertical="center"/>
    </xf>
    <xf numFmtId="0" fontId="8" fillId="0" borderId="64" xfId="0" applyFont="1" applyFill="1" applyBorder="1" applyAlignment="1">
      <alignment vertical="center"/>
    </xf>
    <xf numFmtId="175" fontId="14" fillId="0" borderId="65" xfId="0" applyNumberFormat="1" applyFont="1" applyFill="1" applyBorder="1" applyAlignment="1">
      <alignment horizontal="center" vertical="center"/>
    </xf>
    <xf numFmtId="175" fontId="14" fillId="0" borderId="32" xfId="0" applyNumberFormat="1" applyFont="1" applyFill="1" applyBorder="1" applyAlignment="1">
      <alignment horizontal="center" vertical="center"/>
    </xf>
    <xf numFmtId="4" fontId="7" fillId="0" borderId="32" xfId="0" applyNumberFormat="1" applyFont="1" applyFill="1" applyBorder="1" applyAlignment="1">
      <alignment vertical="center"/>
    </xf>
    <xf numFmtId="179" fontId="16" fillId="0" borderId="32" xfId="0" applyNumberFormat="1" applyFont="1" applyFill="1" applyBorder="1" applyAlignment="1">
      <alignment horizontal="center" vertical="center"/>
    </xf>
    <xf numFmtId="0" fontId="36" fillId="0" borderId="0" xfId="0" applyFont="1" applyFill="1" applyAlignment="1">
      <alignment horizontal="center" vertical="center"/>
    </xf>
    <xf numFmtId="175" fontId="14" fillId="0" borderId="53" xfId="0" applyNumberFormat="1" applyFont="1" applyFill="1" applyBorder="1" applyAlignment="1">
      <alignment horizontal="center" vertical="center"/>
    </xf>
    <xf numFmtId="179" fontId="16" fillId="0" borderId="94" xfId="0" applyNumberFormat="1" applyFont="1" applyFill="1" applyBorder="1" applyAlignment="1">
      <alignment horizontal="center" vertical="center"/>
    </xf>
    <xf numFmtId="0" fontId="8" fillId="0" borderId="8" xfId="0" applyFont="1" applyFill="1" applyBorder="1" applyAlignment="1">
      <alignment vertical="center"/>
    </xf>
    <xf numFmtId="0" fontId="8" fillId="0" borderId="16" xfId="0" applyFont="1" applyFill="1" applyBorder="1" applyAlignment="1">
      <alignment horizontal="center" vertical="center"/>
    </xf>
    <xf numFmtId="0" fontId="9" fillId="0" borderId="16" xfId="0" applyFont="1" applyFill="1" applyBorder="1"/>
    <xf numFmtId="0" fontId="35" fillId="0" borderId="16" xfId="0" applyFont="1" applyFill="1" applyBorder="1" applyAlignment="1">
      <alignment horizontal="center" vertical="center"/>
    </xf>
    <xf numFmtId="1" fontId="14" fillId="0" borderId="30" xfId="0" applyNumberFormat="1" applyFont="1" applyFill="1" applyBorder="1" applyAlignment="1">
      <alignment horizontal="center" vertical="center"/>
    </xf>
    <xf numFmtId="1" fontId="14" fillId="0" borderId="16" xfId="0" applyNumberFormat="1" applyFont="1" applyFill="1" applyBorder="1" applyAlignment="1">
      <alignment horizontal="center" vertical="center"/>
    </xf>
    <xf numFmtId="0" fontId="14" fillId="0" borderId="16" xfId="0" applyFont="1" applyFill="1" applyBorder="1" applyAlignment="1">
      <alignment horizontal="center" vertical="center"/>
    </xf>
    <xf numFmtId="4" fontId="14" fillId="0" borderId="41" xfId="0" applyNumberFormat="1" applyFont="1" applyFill="1" applyBorder="1" applyAlignment="1">
      <alignment vertical="center"/>
    </xf>
    <xf numFmtId="0" fontId="4" fillId="0" borderId="0" xfId="0" applyFont="1" applyFill="1" applyAlignment="1">
      <alignment horizontal="left" vertical="top"/>
    </xf>
    <xf numFmtId="0" fontId="24" fillId="0" borderId="0" xfId="0" applyFont="1" applyFill="1" applyAlignment="1">
      <alignment horizontal="left" vertical="top" wrapText="1"/>
    </xf>
    <xf numFmtId="0" fontId="45" fillId="0" borderId="0" xfId="0" applyFont="1" applyFill="1" applyAlignment="1">
      <alignment horizontal="center" vertical="center"/>
    </xf>
    <xf numFmtId="0" fontId="45" fillId="0" borderId="0" xfId="0" applyFont="1" applyFill="1" applyAlignment="1">
      <alignment vertical="center"/>
    </xf>
    <xf numFmtId="0" fontId="48" fillId="0" borderId="0" xfId="0" applyFont="1" applyFill="1" applyAlignment="1">
      <alignment horizontal="center" vertical="center"/>
    </xf>
    <xf numFmtId="0" fontId="0" fillId="0" borderId="0" xfId="0" applyFill="1"/>
    <xf numFmtId="0" fontId="4" fillId="0" borderId="117" xfId="0" applyFont="1" applyBorder="1" applyAlignment="1">
      <alignment horizontal="left" vertical="top"/>
    </xf>
    <xf numFmtId="0" fontId="4" fillId="5" borderId="117" xfId="0" applyFont="1" applyFill="1" applyBorder="1" applyAlignment="1">
      <alignment horizontal="left" vertical="top"/>
    </xf>
    <xf numFmtId="0" fontId="0" fillId="0" borderId="117" xfId="0" applyBorder="1"/>
    <xf numFmtId="49" fontId="13" fillId="5" borderId="145" xfId="0" applyNumberFormat="1" applyFont="1" applyFill="1" applyBorder="1" applyAlignment="1">
      <alignment horizontal="center" vertical="center"/>
    </xf>
    <xf numFmtId="0" fontId="13" fillId="5" borderId="146" xfId="0" applyFont="1" applyFill="1" applyBorder="1" applyAlignment="1">
      <alignment vertical="center"/>
    </xf>
    <xf numFmtId="37" fontId="13" fillId="5" borderId="146" xfId="0" applyNumberFormat="1" applyFont="1" applyFill="1" applyBorder="1" applyAlignment="1">
      <alignment horizontal="center" vertical="center"/>
    </xf>
    <xf numFmtId="0" fontId="7" fillId="5" borderId="146" xfId="0" applyFont="1" applyFill="1" applyBorder="1" applyAlignment="1">
      <alignment vertical="center"/>
    </xf>
    <xf numFmtId="0" fontId="7" fillId="0" borderId="146" xfId="0" applyFont="1" applyBorder="1" applyAlignment="1">
      <alignment vertical="center"/>
    </xf>
    <xf numFmtId="0" fontId="7" fillId="0" borderId="147" xfId="0" applyFont="1" applyFill="1" applyBorder="1" applyAlignment="1">
      <alignment vertical="center"/>
    </xf>
    <xf numFmtId="37" fontId="14" fillId="5" borderId="37" xfId="0" applyNumberFormat="1" applyFont="1" applyFill="1" applyBorder="1" applyAlignment="1">
      <alignment horizontal="center" vertical="center" wrapText="1"/>
    </xf>
  </cellXfs>
  <cellStyles count="2">
    <cellStyle name="Normal" xfId="0" builtinId="0"/>
    <cellStyle name="Normal 2_A.19 Jalan rel THN. 2009 divre 2 padang 2" xfId="1" xr:uid="{D221139C-6D69-480E-B006-BC184B719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3"/>
  <sheetViews>
    <sheetView showGridLines="0" tabSelected="1" zoomScale="40" zoomScaleNormal="40" workbookViewId="0"/>
  </sheetViews>
  <sheetFormatPr defaultColWidth="12.6328125" defaultRowHeight="15" customHeight="1" x14ac:dyDescent="0.25"/>
  <cols>
    <col min="1" max="1" width="9.90625" customWidth="1"/>
    <col min="2" max="2" width="62.90625" customWidth="1"/>
    <col min="3" max="3" width="23" hidden="1" customWidth="1"/>
    <col min="4" max="4" width="22" customWidth="1"/>
    <col min="5" max="11" width="27.6328125" customWidth="1"/>
    <col min="12" max="12" width="27.6328125" style="735" customWidth="1"/>
    <col min="13" max="13" width="31.08984375" hidden="1" customWidth="1"/>
    <col min="14" max="14" width="3.7265625" customWidth="1"/>
    <col min="15" max="15" width="29.26953125" bestFit="1" customWidth="1"/>
    <col min="16" max="16" width="20.08984375" customWidth="1"/>
    <col min="17" max="17" width="9.08984375" customWidth="1"/>
    <col min="18" max="23" width="8.6328125" customWidth="1"/>
  </cols>
  <sheetData>
    <row r="1" spans="1:23" ht="30" customHeight="1" x14ac:dyDescent="0.25">
      <c r="A1" s="2"/>
      <c r="B1" s="1"/>
      <c r="C1" s="1"/>
      <c r="D1" s="1"/>
      <c r="E1" s="1"/>
      <c r="F1" s="1"/>
      <c r="G1" s="1"/>
      <c r="H1" s="65" t="s">
        <v>607</v>
      </c>
      <c r="I1" s="66"/>
      <c r="J1" s="66"/>
      <c r="K1" s="66"/>
      <c r="L1" s="676"/>
      <c r="M1" s="67"/>
      <c r="N1" s="1"/>
      <c r="O1" s="1"/>
      <c r="P1" s="1"/>
      <c r="Q1" s="1"/>
      <c r="R1" s="1"/>
      <c r="S1" s="1"/>
      <c r="T1" s="1"/>
      <c r="U1" s="1"/>
      <c r="V1" s="1"/>
      <c r="W1" s="1"/>
    </row>
    <row r="2" spans="1:23" ht="30" customHeight="1" x14ac:dyDescent="0.25">
      <c r="A2" s="545" t="s">
        <v>608</v>
      </c>
      <c r="B2" s="543"/>
      <c r="C2" s="543"/>
      <c r="D2" s="543"/>
      <c r="E2" s="543"/>
      <c r="F2" s="543"/>
      <c r="G2" s="543"/>
      <c r="H2" s="543"/>
      <c r="I2" s="543"/>
      <c r="J2" s="543"/>
      <c r="K2" s="543"/>
      <c r="L2" s="543"/>
      <c r="M2" s="543"/>
      <c r="N2" s="5"/>
      <c r="O2" s="5"/>
      <c r="P2" s="5"/>
      <c r="Q2" s="5"/>
      <c r="R2" s="5"/>
      <c r="S2" s="5"/>
      <c r="T2" s="5"/>
      <c r="U2" s="5"/>
      <c r="V2" s="5"/>
      <c r="W2" s="5"/>
    </row>
    <row r="3" spans="1:23" ht="30" customHeight="1" x14ac:dyDescent="0.25">
      <c r="A3" s="546" t="s">
        <v>1</v>
      </c>
      <c r="B3" s="543"/>
      <c r="C3" s="543"/>
      <c r="D3" s="543"/>
      <c r="E3" s="543"/>
      <c r="F3" s="543"/>
      <c r="G3" s="543"/>
      <c r="H3" s="543"/>
      <c r="I3" s="543"/>
      <c r="J3" s="543"/>
      <c r="K3" s="543"/>
      <c r="L3" s="543"/>
      <c r="M3" s="543"/>
      <c r="N3" s="5"/>
      <c r="O3" s="5"/>
      <c r="P3" s="5"/>
      <c r="Q3" s="5"/>
      <c r="R3" s="5"/>
      <c r="S3" s="5"/>
      <c r="T3" s="5"/>
      <c r="U3" s="5"/>
      <c r="V3" s="5"/>
      <c r="W3" s="5"/>
    </row>
    <row r="4" spans="1:23" ht="30" customHeight="1" x14ac:dyDescent="0.25">
      <c r="A4" s="547" t="s">
        <v>2</v>
      </c>
      <c r="B4" s="543"/>
      <c r="C4" s="543"/>
      <c r="D4" s="543"/>
      <c r="E4" s="543"/>
      <c r="F4" s="543"/>
      <c r="G4" s="543"/>
      <c r="H4" s="543"/>
      <c r="I4" s="543"/>
      <c r="J4" s="543"/>
      <c r="K4" s="543"/>
      <c r="L4" s="543"/>
      <c r="M4" s="543"/>
      <c r="N4" s="5"/>
      <c r="O4" s="5"/>
      <c r="P4" s="5"/>
      <c r="Q4" s="5"/>
      <c r="R4" s="5"/>
      <c r="S4" s="5"/>
      <c r="T4" s="5"/>
      <c r="U4" s="5"/>
      <c r="V4" s="5"/>
      <c r="W4" s="5"/>
    </row>
    <row r="5" spans="1:23" ht="30" customHeight="1" thickBot="1" x14ac:dyDescent="0.3">
      <c r="A5" s="546" t="s">
        <v>609</v>
      </c>
      <c r="B5" s="543"/>
      <c r="C5" s="543"/>
      <c r="D5" s="543"/>
      <c r="E5" s="543"/>
      <c r="F5" s="543"/>
      <c r="G5" s="543"/>
      <c r="H5" s="543"/>
      <c r="I5" s="543"/>
      <c r="J5" s="543"/>
      <c r="K5" s="543"/>
      <c r="L5" s="543"/>
      <c r="M5" s="543"/>
      <c r="N5" s="5"/>
      <c r="O5" s="5"/>
      <c r="P5" s="5"/>
      <c r="Q5" s="5"/>
      <c r="R5" s="5"/>
      <c r="S5" s="5"/>
      <c r="T5" s="5"/>
      <c r="U5" s="5"/>
      <c r="V5" s="5"/>
      <c r="W5" s="5"/>
    </row>
    <row r="6" spans="1:23" ht="30" customHeight="1" x14ac:dyDescent="0.25">
      <c r="A6" s="68"/>
      <c r="B6" s="603"/>
      <c r="C6" s="572"/>
      <c r="D6" s="69"/>
      <c r="E6" s="70"/>
      <c r="F6" s="71"/>
      <c r="G6" s="71"/>
      <c r="H6" s="72"/>
      <c r="I6" s="48"/>
      <c r="J6" s="48"/>
      <c r="K6" s="48"/>
      <c r="L6" s="677"/>
      <c r="M6" s="604" t="s">
        <v>4</v>
      </c>
      <c r="N6" s="73"/>
      <c r="O6" s="74"/>
      <c r="P6" s="74"/>
      <c r="Q6" s="74"/>
      <c r="R6" s="74"/>
      <c r="S6" s="74"/>
      <c r="T6" s="74"/>
      <c r="U6" s="74"/>
      <c r="V6" s="74"/>
      <c r="W6" s="74"/>
    </row>
    <row r="7" spans="1:23" ht="30" customHeight="1" x14ac:dyDescent="0.25">
      <c r="A7" s="605" t="s">
        <v>5</v>
      </c>
      <c r="B7" s="581" t="s">
        <v>6</v>
      </c>
      <c r="C7" s="538"/>
      <c r="D7" s="75" t="s">
        <v>7</v>
      </c>
      <c r="E7" s="578">
        <v>2015</v>
      </c>
      <c r="F7" s="578">
        <v>2016</v>
      </c>
      <c r="G7" s="584">
        <v>2017</v>
      </c>
      <c r="H7" s="575">
        <v>2018</v>
      </c>
      <c r="I7" s="552">
        <v>2019</v>
      </c>
      <c r="J7" s="552">
        <v>2020</v>
      </c>
      <c r="K7" s="552">
        <v>2021</v>
      </c>
      <c r="L7" s="678">
        <v>2022</v>
      </c>
      <c r="M7" s="600"/>
      <c r="N7" s="73"/>
      <c r="O7" s="74"/>
      <c r="P7" s="74"/>
      <c r="Q7" s="74"/>
      <c r="R7" s="74"/>
      <c r="S7" s="74"/>
      <c r="T7" s="74"/>
      <c r="U7" s="74"/>
      <c r="V7" s="74"/>
      <c r="W7" s="74"/>
    </row>
    <row r="8" spans="1:23" ht="30" customHeight="1" x14ac:dyDescent="0.25">
      <c r="A8" s="565"/>
      <c r="B8" s="582" t="s">
        <v>14</v>
      </c>
      <c r="C8" s="538"/>
      <c r="D8" s="76" t="s">
        <v>15</v>
      </c>
      <c r="E8" s="541"/>
      <c r="F8" s="541"/>
      <c r="G8" s="541"/>
      <c r="H8" s="554"/>
      <c r="I8" s="548"/>
      <c r="J8" s="548"/>
      <c r="K8" s="548"/>
      <c r="L8" s="679"/>
      <c r="M8" s="609" t="s">
        <v>16</v>
      </c>
      <c r="N8" s="73"/>
      <c r="O8" s="74"/>
      <c r="P8" s="74"/>
      <c r="Q8" s="74"/>
      <c r="R8" s="74"/>
      <c r="S8" s="74"/>
      <c r="T8" s="74"/>
      <c r="U8" s="74"/>
      <c r="V8" s="74"/>
      <c r="W8" s="74"/>
    </row>
    <row r="9" spans="1:23" ht="30" customHeight="1" x14ac:dyDescent="0.25">
      <c r="A9" s="77"/>
      <c r="B9" s="583"/>
      <c r="C9" s="539"/>
      <c r="D9" s="78"/>
      <c r="E9" s="79"/>
      <c r="F9" s="80"/>
      <c r="G9" s="80"/>
      <c r="H9" s="52"/>
      <c r="I9" s="16"/>
      <c r="J9" s="16"/>
      <c r="K9" s="16"/>
      <c r="L9" s="680"/>
      <c r="M9" s="602"/>
      <c r="N9" s="73"/>
      <c r="O9" s="74"/>
      <c r="P9" s="74"/>
      <c r="Q9" s="74"/>
      <c r="R9" s="74"/>
      <c r="S9" s="74"/>
      <c r="T9" s="74"/>
      <c r="U9" s="74"/>
      <c r="V9" s="74"/>
      <c r="W9" s="74"/>
    </row>
    <row r="10" spans="1:23" ht="30" customHeight="1" x14ac:dyDescent="0.25">
      <c r="A10" s="81"/>
      <c r="B10" s="607"/>
      <c r="C10" s="558"/>
      <c r="D10" s="82"/>
      <c r="E10" s="83"/>
      <c r="F10" s="84"/>
      <c r="G10" s="84"/>
      <c r="H10" s="85"/>
      <c r="I10" s="28"/>
      <c r="J10" s="28"/>
      <c r="K10" s="28"/>
      <c r="L10" s="681"/>
      <c r="M10" s="86"/>
      <c r="N10" s="87"/>
      <c r="O10" s="88"/>
      <c r="P10" s="88"/>
      <c r="Q10" s="88"/>
      <c r="R10" s="88"/>
      <c r="S10" s="88"/>
      <c r="T10" s="88"/>
      <c r="U10" s="88"/>
      <c r="V10" s="88"/>
      <c r="W10" s="88"/>
    </row>
    <row r="11" spans="1:23" ht="30" customHeight="1" x14ac:dyDescent="0.25">
      <c r="A11" s="89">
        <v>1</v>
      </c>
      <c r="B11" s="606" t="s">
        <v>17</v>
      </c>
      <c r="C11" s="538"/>
      <c r="D11" s="90"/>
      <c r="E11" s="91"/>
      <c r="F11" s="84"/>
      <c r="G11" s="84"/>
      <c r="H11" s="85"/>
      <c r="I11" s="28"/>
      <c r="J11" s="28"/>
      <c r="K11" s="28"/>
      <c r="L11" s="681"/>
      <c r="M11" s="86"/>
      <c r="N11" s="87"/>
      <c r="O11" s="88"/>
      <c r="P11" s="88"/>
      <c r="Q11" s="88"/>
      <c r="R11" s="88"/>
      <c r="S11" s="88"/>
      <c r="T11" s="88"/>
      <c r="U11" s="88"/>
      <c r="V11" s="88"/>
      <c r="W11" s="88"/>
    </row>
    <row r="12" spans="1:23" ht="30" customHeight="1" x14ac:dyDescent="0.25">
      <c r="A12" s="89"/>
      <c r="B12" s="606" t="s">
        <v>18</v>
      </c>
      <c r="C12" s="538"/>
      <c r="D12" s="92" t="s">
        <v>15</v>
      </c>
      <c r="E12" s="93">
        <v>426</v>
      </c>
      <c r="F12" s="93">
        <v>426</v>
      </c>
      <c r="G12" s="95">
        <v>428</v>
      </c>
      <c r="H12" s="96">
        <v>476</v>
      </c>
      <c r="I12" s="95">
        <v>463</v>
      </c>
      <c r="J12" s="95">
        <v>463</v>
      </c>
      <c r="K12" s="95">
        <v>451</v>
      </c>
      <c r="L12" s="682">
        <v>451</v>
      </c>
      <c r="M12" s="97">
        <f>(((F12-E12)/E12)+((G12-F12)/F12)+((H12-G12)/G12)+((I12-H12)/H12)+((J12-I12)/I12)/5)/100</f>
        <v>8.9533444021283647E-4</v>
      </c>
      <c r="N12" s="87"/>
      <c r="O12" s="88"/>
      <c r="P12" s="88"/>
      <c r="Q12" s="88"/>
      <c r="R12" s="88"/>
      <c r="S12" s="88"/>
      <c r="T12" s="88"/>
      <c r="U12" s="88"/>
      <c r="V12" s="88"/>
      <c r="W12" s="88"/>
    </row>
    <row r="13" spans="1:23" ht="30" customHeight="1" x14ac:dyDescent="0.25">
      <c r="A13" s="89"/>
      <c r="B13" s="608" t="s">
        <v>19</v>
      </c>
      <c r="C13" s="538"/>
      <c r="D13" s="98"/>
      <c r="E13" s="93"/>
      <c r="F13" s="93"/>
      <c r="G13" s="93"/>
      <c r="H13" s="96"/>
      <c r="I13" s="95"/>
      <c r="J13" s="95"/>
      <c r="K13" s="95"/>
      <c r="L13" s="682"/>
      <c r="M13" s="100"/>
      <c r="N13" s="87"/>
      <c r="O13" s="88"/>
      <c r="P13" s="88"/>
      <c r="Q13" s="88"/>
      <c r="R13" s="88"/>
      <c r="S13" s="88"/>
      <c r="T13" s="88"/>
      <c r="U13" s="88"/>
      <c r="V13" s="88"/>
      <c r="W13" s="88"/>
    </row>
    <row r="14" spans="1:23" ht="30" customHeight="1" x14ac:dyDescent="0.25">
      <c r="A14" s="89"/>
      <c r="B14" s="606"/>
      <c r="C14" s="538"/>
      <c r="D14" s="98"/>
      <c r="E14" s="93"/>
      <c r="F14" s="93"/>
      <c r="G14" s="93"/>
      <c r="H14" s="96"/>
      <c r="I14" s="95"/>
      <c r="J14" s="95"/>
      <c r="K14" s="95"/>
      <c r="L14" s="682"/>
      <c r="M14" s="100"/>
      <c r="N14" s="87"/>
      <c r="O14" s="88"/>
      <c r="P14" s="88"/>
      <c r="Q14" s="88"/>
      <c r="R14" s="88"/>
      <c r="S14" s="88"/>
      <c r="T14" s="88"/>
      <c r="U14" s="88"/>
      <c r="V14" s="88"/>
      <c r="W14" s="88"/>
    </row>
    <row r="15" spans="1:23" ht="30" customHeight="1" x14ac:dyDescent="0.25">
      <c r="A15" s="89">
        <v>2</v>
      </c>
      <c r="B15" s="606" t="s">
        <v>20</v>
      </c>
      <c r="C15" s="538"/>
      <c r="D15" s="98"/>
      <c r="E15" s="93"/>
      <c r="F15" s="93"/>
      <c r="G15" s="93"/>
      <c r="H15" s="96"/>
      <c r="I15" s="95"/>
      <c r="J15" s="95"/>
      <c r="K15" s="95"/>
      <c r="L15" s="682"/>
      <c r="M15" s="100"/>
      <c r="N15" s="87"/>
      <c r="O15" s="88"/>
      <c r="P15" s="88"/>
      <c r="Q15" s="88"/>
      <c r="R15" s="88"/>
      <c r="S15" s="88"/>
      <c r="T15" s="88"/>
      <c r="U15" s="88"/>
      <c r="V15" s="88"/>
      <c r="W15" s="88"/>
    </row>
    <row r="16" spans="1:23" ht="30" customHeight="1" x14ac:dyDescent="0.25">
      <c r="A16" s="89"/>
      <c r="B16" s="606" t="s">
        <v>22</v>
      </c>
      <c r="C16" s="538"/>
      <c r="D16" s="92" t="s">
        <v>15</v>
      </c>
      <c r="E16" s="93">
        <v>122</v>
      </c>
      <c r="F16" s="93">
        <v>134</v>
      </c>
      <c r="G16" s="95">
        <v>135</v>
      </c>
      <c r="H16" s="96">
        <v>158</v>
      </c>
      <c r="I16" s="95">
        <v>166</v>
      </c>
      <c r="J16" s="95">
        <v>166</v>
      </c>
      <c r="K16" s="95">
        <v>173</v>
      </c>
      <c r="L16" s="682">
        <v>146</v>
      </c>
      <c r="M16" s="97">
        <f>(((F16-E16)/E16)+((G16-F16)/F16)+((H16-G16)/G16)+((I16-H16)/H16)+((J16-I16)/I16)/5)/100</f>
        <v>3.2682662406764451E-3</v>
      </c>
      <c r="N16" s="87"/>
      <c r="O16" s="88"/>
      <c r="P16" s="88"/>
      <c r="Q16" s="88"/>
      <c r="R16" s="88"/>
      <c r="S16" s="88"/>
      <c r="T16" s="88"/>
      <c r="U16" s="88"/>
      <c r="V16" s="88"/>
      <c r="W16" s="88"/>
    </row>
    <row r="17" spans="1:23" ht="30" customHeight="1" x14ac:dyDescent="0.25">
      <c r="A17" s="89"/>
      <c r="B17" s="608" t="s">
        <v>23</v>
      </c>
      <c r="C17" s="538"/>
      <c r="D17" s="98"/>
      <c r="E17" s="99"/>
      <c r="F17" s="84"/>
      <c r="G17" s="84"/>
      <c r="H17" s="85"/>
      <c r="I17" s="28"/>
      <c r="J17" s="28"/>
      <c r="K17" s="28"/>
      <c r="L17" s="681"/>
      <c r="M17" s="100"/>
      <c r="N17" s="87"/>
      <c r="O17" s="88"/>
      <c r="P17" s="88"/>
      <c r="Q17" s="88"/>
      <c r="R17" s="88"/>
      <c r="S17" s="88"/>
      <c r="T17" s="88"/>
      <c r="U17" s="88"/>
      <c r="V17" s="88"/>
      <c r="W17" s="88"/>
    </row>
    <row r="18" spans="1:23" ht="30" customHeight="1" x14ac:dyDescent="0.25">
      <c r="A18" s="81"/>
      <c r="B18" s="101"/>
      <c r="C18" s="101"/>
      <c r="D18" s="102"/>
      <c r="E18" s="99"/>
      <c r="F18" s="84"/>
      <c r="G18" s="84"/>
      <c r="H18" s="85"/>
      <c r="I18" s="28"/>
      <c r="J18" s="28"/>
      <c r="K18" s="28"/>
      <c r="L18" s="681"/>
      <c r="M18" s="100"/>
      <c r="N18" s="87"/>
      <c r="O18" s="88"/>
      <c r="P18" s="88"/>
      <c r="Q18" s="88"/>
      <c r="R18" s="88"/>
      <c r="S18" s="88"/>
      <c r="T18" s="88"/>
      <c r="U18" s="88"/>
      <c r="V18" s="88"/>
      <c r="W18" s="88"/>
    </row>
    <row r="19" spans="1:23" ht="30" customHeight="1" x14ac:dyDescent="0.25">
      <c r="A19" s="60" t="s">
        <v>52</v>
      </c>
      <c r="B19" s="61" t="s">
        <v>603</v>
      </c>
      <c r="C19" s="62"/>
      <c r="D19" s="18" t="s">
        <v>15</v>
      </c>
      <c r="E19" s="99" t="s">
        <v>604</v>
      </c>
      <c r="F19" s="103" t="s">
        <v>604</v>
      </c>
      <c r="G19" s="103" t="s">
        <v>604</v>
      </c>
      <c r="H19" s="104" t="s">
        <v>604</v>
      </c>
      <c r="I19" s="105" t="s">
        <v>604</v>
      </c>
      <c r="J19" s="105" t="s">
        <v>604</v>
      </c>
      <c r="K19" s="105" t="s">
        <v>604</v>
      </c>
      <c r="L19" s="682">
        <v>10</v>
      </c>
      <c r="M19" s="100"/>
      <c r="N19" s="87"/>
      <c r="O19" s="88"/>
      <c r="P19" s="88"/>
      <c r="Q19" s="88"/>
      <c r="R19" s="88"/>
      <c r="S19" s="88"/>
      <c r="T19" s="88"/>
      <c r="U19" s="88"/>
      <c r="V19" s="88"/>
      <c r="W19" s="88"/>
    </row>
    <row r="20" spans="1:23" ht="30" customHeight="1" x14ac:dyDescent="0.25">
      <c r="A20" s="58"/>
      <c r="B20" s="30" t="s">
        <v>605</v>
      </c>
      <c r="C20" s="62"/>
      <c r="D20" s="59"/>
      <c r="E20" s="99"/>
      <c r="F20" s="84"/>
      <c r="G20" s="84"/>
      <c r="H20" s="85"/>
      <c r="I20" s="28"/>
      <c r="J20" s="28"/>
      <c r="K20" s="28"/>
      <c r="L20" s="681"/>
      <c r="M20" s="100"/>
      <c r="N20" s="87"/>
      <c r="O20" s="88"/>
      <c r="P20" s="88"/>
      <c r="Q20" s="88"/>
      <c r="R20" s="88"/>
      <c r="S20" s="88"/>
      <c r="T20" s="88"/>
      <c r="U20" s="88"/>
      <c r="V20" s="88"/>
      <c r="W20" s="88"/>
    </row>
    <row r="21" spans="1:23" ht="30" customHeight="1" x14ac:dyDescent="0.25">
      <c r="A21" s="58"/>
      <c r="B21" s="30" t="s">
        <v>605</v>
      </c>
      <c r="C21" s="30"/>
      <c r="D21" s="59"/>
      <c r="E21" s="99"/>
      <c r="F21" s="84"/>
      <c r="G21" s="84"/>
      <c r="H21" s="85"/>
      <c r="I21" s="28"/>
      <c r="J21" s="28"/>
      <c r="K21" s="28"/>
      <c r="L21" s="681"/>
      <c r="M21" s="100"/>
      <c r="N21" s="87"/>
      <c r="O21" s="88"/>
      <c r="P21" s="88"/>
      <c r="Q21" s="88"/>
      <c r="R21" s="88"/>
      <c r="S21" s="88"/>
      <c r="T21" s="88"/>
      <c r="U21" s="88"/>
      <c r="V21" s="88"/>
      <c r="W21" s="88"/>
    </row>
    <row r="22" spans="1:23" ht="30" customHeight="1" x14ac:dyDescent="0.25">
      <c r="A22" s="81"/>
      <c r="B22" s="610"/>
      <c r="C22" s="539"/>
      <c r="D22" s="102"/>
      <c r="E22" s="99"/>
      <c r="F22" s="84"/>
      <c r="G22" s="84"/>
      <c r="H22" s="85"/>
      <c r="I22" s="28"/>
      <c r="J22" s="28"/>
      <c r="K22" s="28"/>
      <c r="L22" s="681"/>
      <c r="M22" s="100"/>
      <c r="N22" s="87"/>
      <c r="O22" s="88"/>
      <c r="P22" s="88"/>
      <c r="Q22" s="88"/>
      <c r="R22" s="88"/>
      <c r="S22" s="88"/>
      <c r="T22" s="88"/>
      <c r="U22" s="88"/>
      <c r="V22" s="88"/>
      <c r="W22" s="88"/>
    </row>
    <row r="23" spans="1:23" ht="49.5" customHeight="1" thickBot="1" x14ac:dyDescent="0.3">
      <c r="A23" s="106"/>
      <c r="B23" s="612" t="s">
        <v>610</v>
      </c>
      <c r="C23" s="573"/>
      <c r="D23" s="107" t="s">
        <v>15</v>
      </c>
      <c r="E23" s="108">
        <f t="shared" ref="E23:L23" si="0">SUM(E19,E16,E12)</f>
        <v>548</v>
      </c>
      <c r="F23" s="108">
        <f t="shared" si="0"/>
        <v>560</v>
      </c>
      <c r="G23" s="108">
        <f t="shared" si="0"/>
        <v>563</v>
      </c>
      <c r="H23" s="108">
        <f t="shared" si="0"/>
        <v>634</v>
      </c>
      <c r="I23" s="108">
        <f t="shared" si="0"/>
        <v>629</v>
      </c>
      <c r="J23" s="108">
        <f t="shared" si="0"/>
        <v>629</v>
      </c>
      <c r="K23" s="108">
        <f t="shared" si="0"/>
        <v>624</v>
      </c>
      <c r="L23" s="683">
        <f t="shared" si="0"/>
        <v>607</v>
      </c>
      <c r="M23" s="109">
        <f>(((F23-E23)/E23)+((G23-F23)/F23)+((H23-G23)/G23)+((I23-H23)/H23)+((J23-I23)/I23)/5)/100</f>
        <v>1.4547864207881608E-3</v>
      </c>
      <c r="N23" s="110"/>
      <c r="O23" s="111"/>
      <c r="P23" s="111"/>
      <c r="Q23" s="111"/>
      <c r="R23" s="111"/>
      <c r="S23" s="111"/>
      <c r="T23" s="111"/>
      <c r="U23" s="111"/>
      <c r="V23" s="111"/>
      <c r="W23" s="111"/>
    </row>
    <row r="24" spans="1:23" ht="30" customHeight="1" x14ac:dyDescent="0.25">
      <c r="A24" s="544" t="s">
        <v>611</v>
      </c>
      <c r="B24" s="543"/>
      <c r="C24" s="543"/>
      <c r="D24" s="543"/>
      <c r="E24" s="543"/>
      <c r="F24" s="543"/>
      <c r="G24" s="543"/>
      <c r="H24" s="543"/>
      <c r="I24" s="543"/>
      <c r="J24" s="543"/>
      <c r="K24" s="543"/>
      <c r="L24" s="543"/>
      <c r="M24" s="543"/>
      <c r="N24" s="111"/>
      <c r="O24" s="111"/>
      <c r="P24" s="111"/>
      <c r="Q24" s="111"/>
      <c r="R24" s="111"/>
      <c r="S24" s="111"/>
      <c r="T24" s="111"/>
      <c r="U24" s="111"/>
      <c r="V24" s="111"/>
      <c r="W24" s="111"/>
    </row>
    <row r="25" spans="1:23" ht="45" customHeight="1" x14ac:dyDescent="0.25">
      <c r="A25" s="613" t="s">
        <v>612</v>
      </c>
      <c r="B25" s="568"/>
      <c r="C25" s="568"/>
      <c r="D25" s="568"/>
      <c r="E25" s="568"/>
      <c r="F25" s="568"/>
      <c r="G25" s="568"/>
      <c r="H25" s="568"/>
      <c r="I25" s="568"/>
      <c r="J25" s="568"/>
      <c r="K25" s="568"/>
      <c r="L25" s="568"/>
      <c r="M25" s="569"/>
      <c r="N25" s="112"/>
      <c r="O25" s="112"/>
      <c r="P25" s="112"/>
      <c r="Q25" s="112"/>
      <c r="R25" s="112"/>
      <c r="S25" s="112"/>
      <c r="T25" s="112"/>
      <c r="U25" s="112"/>
      <c r="V25" s="112"/>
      <c r="W25" s="112"/>
    </row>
    <row r="26" spans="1:23" ht="36" customHeight="1" x14ac:dyDescent="0.25">
      <c r="A26" s="21"/>
      <c r="B26" s="542"/>
      <c r="C26" s="543"/>
      <c r="D26" s="543"/>
      <c r="E26" s="543"/>
      <c r="F26" s="543"/>
      <c r="G26" s="32"/>
      <c r="H26" s="32"/>
      <c r="I26" s="32"/>
      <c r="J26" s="32"/>
      <c r="K26" s="32"/>
      <c r="L26" s="684"/>
      <c r="M26" s="113"/>
      <c r="N26" s="22"/>
      <c r="O26" s="22"/>
      <c r="P26" s="22"/>
      <c r="Q26" s="22"/>
      <c r="R26" s="22"/>
      <c r="S26" s="22"/>
      <c r="T26" s="22"/>
      <c r="U26" s="22"/>
      <c r="V26" s="22"/>
      <c r="W26" s="22"/>
    </row>
    <row r="27" spans="1:23" ht="30" hidden="1" customHeight="1" x14ac:dyDescent="0.25">
      <c r="A27" s="114" t="s">
        <v>613</v>
      </c>
      <c r="B27" s="614" t="s">
        <v>614</v>
      </c>
      <c r="C27" s="543"/>
      <c r="D27" s="543"/>
      <c r="E27" s="543"/>
      <c r="F27" s="543"/>
      <c r="G27" s="115"/>
      <c r="H27" s="115"/>
      <c r="I27" s="115"/>
      <c r="J27" s="115"/>
      <c r="K27" s="115"/>
      <c r="L27" s="685"/>
      <c r="M27" s="116"/>
      <c r="N27" s="22"/>
      <c r="O27" s="22"/>
      <c r="P27" s="22"/>
      <c r="Q27" s="22"/>
      <c r="R27" s="22"/>
      <c r="S27" s="22"/>
      <c r="T27" s="22"/>
      <c r="U27" s="22"/>
      <c r="V27" s="22"/>
      <c r="W27" s="22"/>
    </row>
    <row r="28" spans="1:23" ht="30" hidden="1" customHeight="1" x14ac:dyDescent="0.25">
      <c r="A28" s="117"/>
      <c r="B28" s="543"/>
      <c r="C28" s="543"/>
      <c r="D28" s="543"/>
      <c r="E28" s="543"/>
      <c r="F28" s="543"/>
      <c r="G28" s="115"/>
      <c r="H28" s="115"/>
      <c r="I28" s="115"/>
      <c r="J28" s="115"/>
      <c r="K28" s="115"/>
      <c r="L28" s="685"/>
      <c r="M28" s="116"/>
      <c r="N28" s="1"/>
      <c r="O28" s="1"/>
      <c r="P28" s="1"/>
      <c r="Q28" s="1"/>
      <c r="R28" s="1"/>
      <c r="S28" s="1"/>
      <c r="T28" s="1"/>
      <c r="U28" s="1"/>
      <c r="V28" s="1"/>
      <c r="W28" s="1"/>
    </row>
    <row r="29" spans="1:23" ht="30" hidden="1" customHeight="1" x14ac:dyDescent="0.25">
      <c r="A29" s="118"/>
      <c r="B29" s="543"/>
      <c r="C29" s="543"/>
      <c r="D29" s="543"/>
      <c r="E29" s="543"/>
      <c r="F29" s="543"/>
      <c r="G29" s="115"/>
      <c r="H29" s="115"/>
      <c r="I29" s="115"/>
      <c r="J29" s="115"/>
      <c r="K29" s="115"/>
      <c r="L29" s="685"/>
      <c r="M29" s="1"/>
      <c r="N29" s="1"/>
      <c r="O29" s="1"/>
      <c r="P29" s="1"/>
      <c r="Q29" s="1"/>
      <c r="R29" s="1"/>
      <c r="S29" s="1"/>
      <c r="T29" s="1"/>
      <c r="U29" s="1"/>
      <c r="V29" s="1"/>
      <c r="W29" s="1"/>
    </row>
    <row r="30" spans="1:23" ht="36" hidden="1" customHeight="1" x14ac:dyDescent="0.25">
      <c r="A30" s="119"/>
      <c r="B30" s="543"/>
      <c r="C30" s="543"/>
      <c r="D30" s="543"/>
      <c r="E30" s="543"/>
      <c r="F30" s="543"/>
      <c r="G30" s="115"/>
      <c r="H30" s="115"/>
      <c r="I30" s="115"/>
      <c r="J30" s="115"/>
      <c r="K30" s="115"/>
      <c r="L30" s="685"/>
      <c r="M30" s="1"/>
      <c r="N30" s="1"/>
      <c r="O30" s="1"/>
      <c r="P30" s="1"/>
      <c r="Q30" s="1"/>
      <c r="R30" s="1"/>
      <c r="S30" s="1"/>
      <c r="T30" s="1"/>
      <c r="U30" s="1"/>
      <c r="V30" s="1"/>
      <c r="W30" s="1"/>
    </row>
    <row r="31" spans="1:23" ht="30" hidden="1" customHeight="1" x14ac:dyDescent="0.25">
      <c r="A31" s="120"/>
      <c r="B31" s="121"/>
      <c r="C31" s="121"/>
      <c r="D31" s="121"/>
      <c r="E31" s="1"/>
      <c r="F31" s="1"/>
      <c r="G31" s="1"/>
      <c r="H31" s="1"/>
      <c r="I31" s="1"/>
      <c r="J31" s="1"/>
      <c r="K31" s="1"/>
      <c r="L31" s="686"/>
      <c r="M31" s="1"/>
      <c r="N31" s="1"/>
      <c r="O31" s="1"/>
      <c r="P31" s="1"/>
      <c r="Q31" s="1"/>
      <c r="R31" s="1"/>
      <c r="S31" s="1"/>
      <c r="T31" s="1"/>
      <c r="U31" s="1"/>
      <c r="V31" s="1"/>
      <c r="W31" s="1"/>
    </row>
    <row r="32" spans="1:23" ht="30" hidden="1" customHeight="1" x14ac:dyDescent="0.25">
      <c r="A32" s="2"/>
      <c r="B32" s="1"/>
      <c r="C32" s="1"/>
      <c r="D32" s="1"/>
      <c r="E32" s="1"/>
      <c r="F32" s="1"/>
      <c r="G32" s="1"/>
      <c r="H32" s="1"/>
      <c r="I32" s="1"/>
      <c r="J32" s="1"/>
      <c r="K32" s="1"/>
      <c r="L32" s="686"/>
      <c r="M32" s="1"/>
      <c r="N32" s="1"/>
      <c r="O32" s="1"/>
      <c r="P32" s="1"/>
      <c r="Q32" s="1"/>
      <c r="R32" s="1"/>
      <c r="S32" s="1"/>
      <c r="T32" s="1"/>
      <c r="U32" s="1"/>
      <c r="V32" s="1"/>
      <c r="W32" s="1"/>
    </row>
    <row r="33" spans="1:23" ht="30" hidden="1" customHeight="1" x14ac:dyDescent="0.25">
      <c r="A33" s="2"/>
      <c r="B33" s="1"/>
      <c r="C33" s="1"/>
      <c r="D33" s="1"/>
      <c r="E33" s="1"/>
      <c r="F33" s="1"/>
      <c r="G33" s="1"/>
      <c r="H33" s="1"/>
      <c r="I33" s="1"/>
      <c r="J33" s="1"/>
      <c r="K33" s="1"/>
      <c r="L33" s="686"/>
      <c r="M33" s="1"/>
      <c r="N33" s="1"/>
      <c r="O33" s="1"/>
      <c r="P33" s="1"/>
      <c r="Q33" s="1"/>
      <c r="R33" s="1"/>
      <c r="S33" s="1"/>
      <c r="T33" s="1"/>
      <c r="U33" s="1"/>
      <c r="V33" s="1"/>
      <c r="W33" s="1"/>
    </row>
    <row r="34" spans="1:23" ht="30" hidden="1" customHeight="1" x14ac:dyDescent="0.25">
      <c r="A34" s="2"/>
      <c r="B34" s="1"/>
      <c r="C34" s="1"/>
      <c r="D34" s="1"/>
      <c r="E34" s="1"/>
      <c r="F34" s="1"/>
      <c r="G34" s="1"/>
      <c r="H34" s="1"/>
      <c r="I34" s="1"/>
      <c r="J34" s="1"/>
      <c r="K34" s="1"/>
      <c r="L34" s="686"/>
      <c r="M34" s="1"/>
      <c r="N34" s="1"/>
      <c r="O34" s="1"/>
      <c r="P34" s="1"/>
      <c r="Q34" s="1"/>
      <c r="R34" s="1"/>
      <c r="S34" s="1"/>
      <c r="T34" s="1"/>
      <c r="U34" s="1"/>
      <c r="V34" s="1"/>
      <c r="W34" s="1"/>
    </row>
    <row r="35" spans="1:23" ht="30" hidden="1" customHeight="1" x14ac:dyDescent="0.25">
      <c r="A35" s="2"/>
      <c r="B35" s="1"/>
      <c r="C35" s="1"/>
      <c r="D35" s="1"/>
      <c r="E35" s="1"/>
      <c r="F35" s="1"/>
      <c r="G35" s="1"/>
      <c r="H35" s="1"/>
      <c r="I35" s="1"/>
      <c r="J35" s="1"/>
      <c r="K35" s="1"/>
      <c r="L35" s="686"/>
      <c r="M35" s="1"/>
      <c r="N35" s="1"/>
      <c r="O35" s="1"/>
      <c r="P35" s="1"/>
      <c r="Q35" s="1"/>
      <c r="R35" s="1"/>
      <c r="S35" s="1"/>
      <c r="T35" s="1"/>
      <c r="U35" s="1"/>
      <c r="V35" s="1"/>
      <c r="W35" s="1"/>
    </row>
    <row r="36" spans="1:23" ht="30" hidden="1" customHeight="1" x14ac:dyDescent="0.25">
      <c r="A36" s="2"/>
      <c r="B36" s="1"/>
      <c r="C36" s="1"/>
      <c r="D36" s="1"/>
      <c r="E36" s="1"/>
      <c r="F36" s="1"/>
      <c r="G36" s="1"/>
      <c r="H36" s="1"/>
      <c r="I36" s="1"/>
      <c r="J36" s="1"/>
      <c r="K36" s="1"/>
      <c r="L36" s="686"/>
      <c r="M36" s="1"/>
      <c r="N36" s="1"/>
      <c r="O36" s="1"/>
      <c r="P36" s="1"/>
      <c r="Q36" s="1"/>
      <c r="R36" s="1"/>
      <c r="S36" s="1"/>
      <c r="T36" s="1"/>
      <c r="U36" s="1"/>
      <c r="V36" s="1"/>
      <c r="W36" s="1"/>
    </row>
    <row r="37" spans="1:23" ht="30" hidden="1" customHeight="1" x14ac:dyDescent="0.25">
      <c r="A37" s="2"/>
      <c r="B37" s="1"/>
      <c r="C37" s="1"/>
      <c r="D37" s="1"/>
      <c r="E37" s="1"/>
      <c r="F37" s="1"/>
      <c r="G37" s="1"/>
      <c r="H37" s="1"/>
      <c r="I37" s="1"/>
      <c r="J37" s="1"/>
      <c r="K37" s="1"/>
      <c r="L37" s="686"/>
      <c r="M37" s="1"/>
      <c r="N37" s="1"/>
      <c r="O37" s="1"/>
      <c r="P37" s="1"/>
      <c r="Q37" s="1"/>
      <c r="R37" s="1"/>
      <c r="S37" s="1"/>
      <c r="T37" s="1"/>
      <c r="U37" s="1"/>
      <c r="V37" s="1"/>
      <c r="W37" s="1"/>
    </row>
    <row r="38" spans="1:23" ht="30" hidden="1" customHeight="1" x14ac:dyDescent="0.25">
      <c r="A38" s="2"/>
      <c r="B38" s="1"/>
      <c r="C38" s="1"/>
      <c r="D38" s="1"/>
      <c r="E38" s="1"/>
      <c r="F38" s="1"/>
      <c r="G38" s="1"/>
      <c r="H38" s="1"/>
      <c r="I38" s="1"/>
      <c r="J38" s="1"/>
      <c r="K38" s="1"/>
      <c r="L38" s="686"/>
      <c r="M38" s="1"/>
      <c r="N38" s="1"/>
      <c r="O38" s="1"/>
      <c r="P38" s="1"/>
      <c r="Q38" s="1"/>
      <c r="R38" s="1"/>
      <c r="S38" s="1"/>
      <c r="T38" s="1"/>
      <c r="U38" s="1"/>
      <c r="V38" s="1"/>
      <c r="W38" s="1"/>
    </row>
    <row r="39" spans="1:23" ht="30" hidden="1" customHeight="1" x14ac:dyDescent="0.25">
      <c r="A39" s="2"/>
      <c r="B39" s="1"/>
      <c r="C39" s="1"/>
      <c r="D39" s="1"/>
      <c r="E39" s="1"/>
      <c r="F39" s="1"/>
      <c r="G39" s="1"/>
      <c r="H39" s="1"/>
      <c r="I39" s="1"/>
      <c r="J39" s="1"/>
      <c r="K39" s="1"/>
      <c r="L39" s="686"/>
      <c r="M39" s="1"/>
      <c r="N39" s="1"/>
      <c r="O39" s="1"/>
      <c r="P39" s="1"/>
      <c r="Q39" s="1"/>
      <c r="R39" s="1"/>
      <c r="S39" s="1"/>
      <c r="T39" s="1"/>
      <c r="U39" s="1"/>
      <c r="V39" s="1"/>
      <c r="W39" s="1"/>
    </row>
    <row r="40" spans="1:23" ht="30" hidden="1" customHeight="1" x14ac:dyDescent="0.25">
      <c r="A40" s="2"/>
      <c r="B40" s="1"/>
      <c r="C40" s="1"/>
      <c r="D40" s="1"/>
      <c r="E40" s="1"/>
      <c r="F40" s="1"/>
      <c r="G40" s="1"/>
      <c r="H40" s="1"/>
      <c r="I40" s="1"/>
      <c r="J40" s="1"/>
      <c r="K40" s="1"/>
      <c r="L40" s="686"/>
      <c r="M40" s="1"/>
      <c r="N40" s="1"/>
      <c r="O40" s="1"/>
      <c r="P40" s="1"/>
      <c r="Q40" s="1"/>
      <c r="R40" s="1"/>
      <c r="S40" s="1"/>
      <c r="T40" s="1"/>
      <c r="U40" s="1"/>
      <c r="V40" s="1"/>
      <c r="W40" s="1"/>
    </row>
    <row r="41" spans="1:23" ht="30" hidden="1" customHeight="1" x14ac:dyDescent="0.25">
      <c r="A41" s="2"/>
      <c r="B41" s="1"/>
      <c r="C41" s="1"/>
      <c r="D41" s="1"/>
      <c r="E41" s="1"/>
      <c r="F41" s="1"/>
      <c r="G41" s="1"/>
      <c r="H41" s="1"/>
      <c r="I41" s="1"/>
      <c r="J41" s="1"/>
      <c r="K41" s="1"/>
      <c r="L41" s="686"/>
      <c r="M41" s="1"/>
      <c r="N41" s="1"/>
      <c r="O41" s="1"/>
      <c r="P41" s="1"/>
      <c r="Q41" s="1"/>
      <c r="R41" s="1"/>
      <c r="S41" s="1"/>
      <c r="T41" s="1"/>
      <c r="U41" s="1"/>
      <c r="V41" s="1"/>
      <c r="W41" s="1"/>
    </row>
    <row r="42" spans="1:23" ht="30" hidden="1" customHeight="1" x14ac:dyDescent="0.25">
      <c r="A42" s="2"/>
      <c r="B42" s="1"/>
      <c r="C42" s="1"/>
      <c r="D42" s="1"/>
      <c r="E42" s="1"/>
      <c r="F42" s="1"/>
      <c r="G42" s="1"/>
      <c r="H42" s="1"/>
      <c r="I42" s="1"/>
      <c r="J42" s="1"/>
      <c r="K42" s="1"/>
      <c r="L42" s="686"/>
      <c r="M42" s="1"/>
      <c r="N42" s="1"/>
      <c r="O42" s="1"/>
      <c r="P42" s="1"/>
      <c r="Q42" s="1"/>
      <c r="R42" s="1"/>
      <c r="S42" s="1"/>
      <c r="T42" s="1"/>
      <c r="U42" s="1"/>
      <c r="V42" s="1"/>
      <c r="W42" s="1"/>
    </row>
    <row r="43" spans="1:23" ht="30" hidden="1" customHeight="1" x14ac:dyDescent="0.25">
      <c r="A43" s="2"/>
      <c r="B43" s="1"/>
      <c r="C43" s="1"/>
      <c r="D43" s="1"/>
      <c r="E43" s="1"/>
      <c r="F43" s="1"/>
      <c r="G43" s="1"/>
      <c r="H43" s="1"/>
      <c r="I43" s="1"/>
      <c r="J43" s="1"/>
      <c r="K43" s="1"/>
      <c r="L43" s="686"/>
      <c r="M43" s="1"/>
      <c r="N43" s="1"/>
      <c r="O43" s="1"/>
      <c r="P43" s="1"/>
      <c r="Q43" s="1"/>
      <c r="R43" s="1"/>
      <c r="S43" s="1"/>
      <c r="T43" s="1"/>
      <c r="U43" s="1"/>
      <c r="V43" s="1"/>
      <c r="W43" s="1"/>
    </row>
    <row r="44" spans="1:23" ht="30" hidden="1" customHeight="1" x14ac:dyDescent="0.25">
      <c r="A44" s="2"/>
      <c r="B44" s="1"/>
      <c r="C44" s="1"/>
      <c r="D44" s="1"/>
      <c r="E44" s="1"/>
      <c r="F44" s="1"/>
      <c r="G44" s="1"/>
      <c r="H44" s="1"/>
      <c r="I44" s="1"/>
      <c r="J44" s="1"/>
      <c r="K44" s="1"/>
      <c r="L44" s="686"/>
      <c r="M44" s="1"/>
      <c r="N44" s="1"/>
      <c r="O44" s="1"/>
      <c r="P44" s="1"/>
      <c r="Q44" s="1"/>
      <c r="R44" s="1"/>
      <c r="S44" s="1"/>
      <c r="T44" s="1"/>
      <c r="U44" s="1"/>
      <c r="V44" s="1"/>
      <c r="W44" s="1"/>
    </row>
    <row r="45" spans="1:23" ht="30" hidden="1" customHeight="1" x14ac:dyDescent="0.25">
      <c r="A45" s="2"/>
      <c r="B45" s="1"/>
      <c r="C45" s="1"/>
      <c r="D45" s="1"/>
      <c r="E45" s="1"/>
      <c r="F45" s="1"/>
      <c r="G45" s="1"/>
      <c r="H45" s="1"/>
      <c r="I45" s="1"/>
      <c r="J45" s="1"/>
      <c r="K45" s="1"/>
      <c r="L45" s="686"/>
      <c r="M45" s="1"/>
      <c r="N45" s="1"/>
      <c r="O45" s="1"/>
      <c r="P45" s="1"/>
      <c r="Q45" s="1"/>
      <c r="R45" s="1"/>
      <c r="S45" s="1"/>
      <c r="T45" s="1"/>
      <c r="U45" s="1"/>
      <c r="V45" s="1"/>
      <c r="W45" s="1"/>
    </row>
    <row r="46" spans="1:23" ht="30" hidden="1" customHeight="1" x14ac:dyDescent="0.25">
      <c r="A46" s="2"/>
      <c r="B46" s="1"/>
      <c r="C46" s="1"/>
      <c r="D46" s="1"/>
      <c r="E46" s="1"/>
      <c r="F46" s="1"/>
      <c r="G46" s="1"/>
      <c r="H46" s="1"/>
      <c r="I46" s="1"/>
      <c r="J46" s="1"/>
      <c r="K46" s="1"/>
      <c r="L46" s="686"/>
      <c r="M46" s="1"/>
      <c r="N46" s="1"/>
      <c r="O46" s="1"/>
      <c r="P46" s="1"/>
      <c r="Q46" s="1"/>
      <c r="R46" s="1"/>
      <c r="S46" s="1"/>
      <c r="T46" s="1"/>
      <c r="U46" s="1"/>
      <c r="V46" s="1"/>
      <c r="W46" s="1"/>
    </row>
    <row r="47" spans="1:23" ht="30" hidden="1" customHeight="1" x14ac:dyDescent="0.25">
      <c r="A47" s="2"/>
      <c r="B47" s="1"/>
      <c r="C47" s="1"/>
      <c r="D47" s="1"/>
      <c r="E47" s="1"/>
      <c r="F47" s="1"/>
      <c r="G47" s="1"/>
      <c r="H47" s="1"/>
      <c r="I47" s="1"/>
      <c r="J47" s="1"/>
      <c r="K47" s="1"/>
      <c r="L47" s="686"/>
      <c r="M47" s="1"/>
      <c r="N47" s="1"/>
      <c r="O47" s="1"/>
      <c r="P47" s="1"/>
      <c r="Q47" s="1"/>
      <c r="R47" s="1"/>
      <c r="S47" s="1"/>
      <c r="T47" s="1"/>
      <c r="U47" s="1"/>
      <c r="V47" s="1"/>
      <c r="W47" s="1"/>
    </row>
    <row r="48" spans="1:23" ht="30" hidden="1" customHeight="1" x14ac:dyDescent="0.25">
      <c r="A48" s="2"/>
      <c r="B48" s="1"/>
      <c r="C48" s="1"/>
      <c r="D48" s="1"/>
      <c r="E48" s="1"/>
      <c r="F48" s="1"/>
      <c r="G48" s="1"/>
      <c r="H48" s="1"/>
      <c r="I48" s="1"/>
      <c r="J48" s="1"/>
      <c r="K48" s="1"/>
      <c r="L48" s="686"/>
      <c r="M48" s="1"/>
      <c r="N48" s="1"/>
      <c r="O48" s="1"/>
      <c r="P48" s="1"/>
      <c r="Q48" s="1"/>
      <c r="R48" s="1"/>
      <c r="S48" s="1"/>
      <c r="T48" s="1"/>
      <c r="U48" s="1"/>
      <c r="V48" s="1"/>
      <c r="W48" s="1"/>
    </row>
    <row r="49" spans="1:23" ht="30" hidden="1" customHeight="1" x14ac:dyDescent="0.25">
      <c r="A49" s="2"/>
      <c r="B49" s="1"/>
      <c r="C49" s="1"/>
      <c r="D49" s="1"/>
      <c r="E49" s="1"/>
      <c r="F49" s="1"/>
      <c r="G49" s="1"/>
      <c r="H49" s="1"/>
      <c r="I49" s="1"/>
      <c r="J49" s="1"/>
      <c r="K49" s="1"/>
      <c r="L49" s="686"/>
      <c r="M49" s="1"/>
      <c r="N49" s="1"/>
      <c r="O49" s="1"/>
      <c r="P49" s="1"/>
      <c r="Q49" s="1"/>
      <c r="R49" s="1"/>
      <c r="S49" s="1"/>
      <c r="T49" s="1"/>
      <c r="U49" s="1"/>
      <c r="V49" s="1"/>
      <c r="W49" s="1"/>
    </row>
    <row r="50" spans="1:23" ht="30" hidden="1" customHeight="1" x14ac:dyDescent="0.25">
      <c r="A50" s="2"/>
      <c r="B50" s="1"/>
      <c r="C50" s="1"/>
      <c r="D50" s="1"/>
      <c r="E50" s="1"/>
      <c r="F50" s="1"/>
      <c r="G50" s="1"/>
      <c r="H50" s="1"/>
      <c r="I50" s="1"/>
      <c r="J50" s="1"/>
      <c r="K50" s="1"/>
      <c r="L50" s="686"/>
      <c r="M50" s="1"/>
      <c r="N50" s="1"/>
      <c r="O50" s="1"/>
      <c r="P50" s="1"/>
      <c r="Q50" s="1"/>
      <c r="R50" s="1"/>
      <c r="S50" s="1"/>
      <c r="T50" s="1"/>
      <c r="U50" s="1"/>
      <c r="V50" s="1"/>
      <c r="W50" s="1"/>
    </row>
    <row r="51" spans="1:23" ht="30" hidden="1" customHeight="1" x14ac:dyDescent="0.25">
      <c r="A51" s="2"/>
      <c r="B51" s="1"/>
      <c r="C51" s="1"/>
      <c r="D51" s="1"/>
      <c r="E51" s="1"/>
      <c r="F51" s="1"/>
      <c r="G51" s="1"/>
      <c r="H51" s="1"/>
      <c r="I51" s="1"/>
      <c r="J51" s="1"/>
      <c r="K51" s="1"/>
      <c r="L51" s="686"/>
      <c r="M51" s="1"/>
      <c r="N51" s="1"/>
      <c r="O51" s="1"/>
      <c r="P51" s="1"/>
      <c r="Q51" s="1"/>
      <c r="R51" s="1"/>
      <c r="S51" s="1"/>
      <c r="T51" s="1"/>
      <c r="U51" s="1"/>
      <c r="V51" s="1"/>
      <c r="W51" s="1"/>
    </row>
    <row r="52" spans="1:23" ht="30" hidden="1" customHeight="1" x14ac:dyDescent="0.25">
      <c r="A52" s="2"/>
      <c r="B52" s="1"/>
      <c r="C52" s="1"/>
      <c r="D52" s="1"/>
      <c r="E52" s="1"/>
      <c r="F52" s="1"/>
      <c r="G52" s="1"/>
      <c r="H52" s="1"/>
      <c r="I52" s="1"/>
      <c r="J52" s="1"/>
      <c r="K52" s="1"/>
      <c r="L52" s="686"/>
      <c r="M52" s="1"/>
      <c r="N52" s="1"/>
      <c r="O52" s="1"/>
      <c r="P52" s="1"/>
      <c r="Q52" s="1"/>
      <c r="R52" s="1"/>
      <c r="S52" s="1"/>
      <c r="T52" s="1"/>
      <c r="U52" s="1"/>
      <c r="V52" s="1"/>
      <c r="W52" s="1"/>
    </row>
    <row r="53" spans="1:23" ht="30" customHeight="1" x14ac:dyDescent="0.25">
      <c r="A53" s="545" t="s">
        <v>615</v>
      </c>
      <c r="B53" s="543"/>
      <c r="C53" s="543"/>
      <c r="D53" s="543"/>
      <c r="E53" s="543"/>
      <c r="F53" s="543"/>
      <c r="G53" s="543"/>
      <c r="H53" s="543"/>
      <c r="I53" s="543"/>
      <c r="J53" s="543"/>
      <c r="K53" s="543"/>
      <c r="L53" s="543"/>
      <c r="M53" s="543"/>
      <c r="N53" s="5"/>
      <c r="O53" s="5"/>
      <c r="P53" s="5"/>
      <c r="Q53" s="5"/>
      <c r="R53" s="5"/>
      <c r="S53" s="5"/>
      <c r="T53" s="5"/>
      <c r="U53" s="5"/>
      <c r="V53" s="5"/>
      <c r="W53" s="5"/>
    </row>
    <row r="54" spans="1:23" ht="30" customHeight="1" x14ac:dyDescent="0.25">
      <c r="A54" s="546" t="s">
        <v>24</v>
      </c>
      <c r="B54" s="543"/>
      <c r="C54" s="543"/>
      <c r="D54" s="543"/>
      <c r="E54" s="543"/>
      <c r="F54" s="543"/>
      <c r="G54" s="543"/>
      <c r="H54" s="543"/>
      <c r="I54" s="543"/>
      <c r="J54" s="543"/>
      <c r="K54" s="543"/>
      <c r="L54" s="543"/>
      <c r="M54" s="543"/>
      <c r="N54" s="5"/>
      <c r="O54" s="5"/>
      <c r="P54" s="5"/>
      <c r="Q54" s="5"/>
      <c r="R54" s="5"/>
      <c r="S54" s="5"/>
      <c r="T54" s="5"/>
      <c r="U54" s="5"/>
      <c r="V54" s="5"/>
      <c r="W54" s="5"/>
    </row>
    <row r="55" spans="1:23" ht="30" customHeight="1" x14ac:dyDescent="0.25">
      <c r="A55" s="547" t="s">
        <v>25</v>
      </c>
      <c r="B55" s="543"/>
      <c r="C55" s="543"/>
      <c r="D55" s="543"/>
      <c r="E55" s="543"/>
      <c r="F55" s="543"/>
      <c r="G55" s="543"/>
      <c r="H55" s="543"/>
      <c r="I55" s="543"/>
      <c r="J55" s="543"/>
      <c r="K55" s="543"/>
      <c r="L55" s="543"/>
      <c r="M55" s="543"/>
      <c r="N55" s="5"/>
      <c r="O55" s="5"/>
      <c r="P55" s="5"/>
      <c r="Q55" s="5"/>
      <c r="R55" s="5"/>
      <c r="S55" s="5"/>
      <c r="T55" s="5"/>
      <c r="U55" s="5"/>
      <c r="V55" s="5"/>
      <c r="W55" s="5"/>
    </row>
    <row r="56" spans="1:23" ht="30" customHeight="1" thickBot="1" x14ac:dyDescent="0.3">
      <c r="A56" s="546" t="s">
        <v>609</v>
      </c>
      <c r="B56" s="543"/>
      <c r="C56" s="543"/>
      <c r="D56" s="543"/>
      <c r="E56" s="543"/>
      <c r="F56" s="543"/>
      <c r="G56" s="543"/>
      <c r="H56" s="543"/>
      <c r="I56" s="543"/>
      <c r="J56" s="543"/>
      <c r="K56" s="543"/>
      <c r="L56" s="543"/>
      <c r="M56" s="543"/>
      <c r="N56" s="5"/>
      <c r="O56" s="5"/>
      <c r="P56" s="5"/>
      <c r="Q56" s="5"/>
      <c r="R56" s="5"/>
      <c r="S56" s="5"/>
      <c r="T56" s="5"/>
      <c r="U56" s="5"/>
      <c r="V56" s="5"/>
      <c r="W56" s="5"/>
    </row>
    <row r="57" spans="1:23" ht="30" customHeight="1" x14ac:dyDescent="0.25">
      <c r="A57" s="68"/>
      <c r="B57" s="71"/>
      <c r="C57" s="71"/>
      <c r="D57" s="69"/>
      <c r="E57" s="69"/>
      <c r="F57" s="69"/>
      <c r="G57" s="71"/>
      <c r="H57" s="72"/>
      <c r="I57" s="72"/>
      <c r="J57" s="72"/>
      <c r="K57" s="72"/>
      <c r="L57" s="677"/>
      <c r="M57" s="599" t="s">
        <v>4</v>
      </c>
      <c r="N57" s="73"/>
      <c r="O57" s="74"/>
      <c r="P57" s="74"/>
      <c r="Q57" s="74"/>
      <c r="R57" s="74"/>
      <c r="S57" s="74"/>
      <c r="T57" s="74"/>
      <c r="U57" s="74"/>
      <c r="V57" s="74"/>
      <c r="W57" s="74"/>
    </row>
    <row r="58" spans="1:23" ht="30" customHeight="1" x14ac:dyDescent="0.25">
      <c r="A58" s="605" t="s">
        <v>5</v>
      </c>
      <c r="B58" s="122" t="s">
        <v>6</v>
      </c>
      <c r="C58" s="122" t="s">
        <v>26</v>
      </c>
      <c r="D58" s="75" t="s">
        <v>7</v>
      </c>
      <c r="E58" s="578">
        <v>2015</v>
      </c>
      <c r="F58" s="584">
        <v>2016</v>
      </c>
      <c r="G58" s="584">
        <v>2017</v>
      </c>
      <c r="H58" s="552">
        <v>2018</v>
      </c>
      <c r="I58" s="575">
        <v>2019</v>
      </c>
      <c r="J58" s="575">
        <v>2020</v>
      </c>
      <c r="K58" s="575">
        <v>2021</v>
      </c>
      <c r="L58" s="678">
        <v>2022</v>
      </c>
      <c r="M58" s="600"/>
      <c r="N58" s="73"/>
      <c r="O58" s="74"/>
      <c r="P58" s="74"/>
      <c r="Q58" s="74"/>
      <c r="R58" s="74"/>
      <c r="S58" s="74"/>
      <c r="T58" s="74"/>
      <c r="U58" s="74"/>
      <c r="V58" s="74"/>
      <c r="W58" s="74"/>
    </row>
    <row r="59" spans="1:23" ht="30" customHeight="1" x14ac:dyDescent="0.25">
      <c r="A59" s="565"/>
      <c r="B59" s="76" t="s">
        <v>14</v>
      </c>
      <c r="C59" s="76" t="s">
        <v>27</v>
      </c>
      <c r="D59" s="76" t="s">
        <v>15</v>
      </c>
      <c r="E59" s="541"/>
      <c r="F59" s="541"/>
      <c r="G59" s="541"/>
      <c r="H59" s="548"/>
      <c r="I59" s="554"/>
      <c r="J59" s="554"/>
      <c r="K59" s="554"/>
      <c r="L59" s="679"/>
      <c r="M59" s="601" t="s">
        <v>16</v>
      </c>
      <c r="N59" s="73"/>
      <c r="O59" s="74"/>
      <c r="P59" s="74"/>
      <c r="Q59" s="74"/>
      <c r="R59" s="74"/>
      <c r="S59" s="74"/>
      <c r="T59" s="74"/>
      <c r="U59" s="74"/>
      <c r="V59" s="74"/>
      <c r="W59" s="74"/>
    </row>
    <row r="60" spans="1:23" ht="40.5" customHeight="1" x14ac:dyDescent="0.25">
      <c r="A60" s="77"/>
      <c r="B60" s="123"/>
      <c r="C60" s="123"/>
      <c r="D60" s="78"/>
      <c r="E60" s="78"/>
      <c r="F60" s="78"/>
      <c r="G60" s="80"/>
      <c r="H60" s="52"/>
      <c r="I60" s="124"/>
      <c r="J60" s="124"/>
      <c r="K60" s="124"/>
      <c r="L60" s="687"/>
      <c r="M60" s="602"/>
      <c r="N60" s="73"/>
      <c r="O60" s="74"/>
      <c r="P60" s="74"/>
      <c r="Q60" s="74"/>
      <c r="R60" s="74"/>
      <c r="S60" s="74"/>
      <c r="T60" s="74"/>
      <c r="U60" s="74"/>
      <c r="V60" s="74"/>
      <c r="W60" s="74"/>
    </row>
    <row r="61" spans="1:23" ht="40.5" customHeight="1" x14ac:dyDescent="0.25">
      <c r="A61" s="125"/>
      <c r="B61" s="126"/>
      <c r="C61" s="126"/>
      <c r="D61" s="84"/>
      <c r="E61" s="84"/>
      <c r="F61" s="84"/>
      <c r="G61" s="84"/>
      <c r="H61" s="85"/>
      <c r="I61" s="85"/>
      <c r="J61" s="85"/>
      <c r="K61" s="85"/>
      <c r="L61" s="681"/>
      <c r="M61" s="127"/>
      <c r="N61" s="73"/>
      <c r="O61" s="74"/>
      <c r="P61" s="74"/>
      <c r="Q61" s="74"/>
      <c r="R61" s="74"/>
      <c r="S61" s="74"/>
      <c r="T61" s="74"/>
      <c r="U61" s="74"/>
      <c r="V61" s="74"/>
      <c r="W61" s="74"/>
    </row>
    <row r="62" spans="1:23" ht="30" customHeight="1" x14ac:dyDescent="0.25">
      <c r="A62" s="128" t="s">
        <v>28</v>
      </c>
      <c r="B62" s="129" t="s">
        <v>29</v>
      </c>
      <c r="C62" s="101"/>
      <c r="D62" s="82"/>
      <c r="E62" s="82"/>
      <c r="F62" s="84"/>
      <c r="G62" s="84"/>
      <c r="H62" s="85"/>
      <c r="I62" s="85"/>
      <c r="J62" s="85"/>
      <c r="K62" s="85"/>
      <c r="L62" s="681"/>
      <c r="M62" s="130"/>
      <c r="N62" s="87"/>
      <c r="O62" s="88"/>
      <c r="P62" s="88"/>
      <c r="Q62" s="88"/>
      <c r="R62" s="88"/>
      <c r="S62" s="88"/>
      <c r="T62" s="88"/>
      <c r="U62" s="88"/>
      <c r="V62" s="88"/>
      <c r="W62" s="88"/>
    </row>
    <row r="63" spans="1:23" ht="30" customHeight="1" x14ac:dyDescent="0.25">
      <c r="A63" s="89"/>
      <c r="B63" s="129"/>
      <c r="C63" s="129"/>
      <c r="D63" s="90"/>
      <c r="E63" s="90"/>
      <c r="F63" s="131"/>
      <c r="G63" s="132"/>
      <c r="H63" s="133"/>
      <c r="I63" s="133"/>
      <c r="J63" s="133"/>
      <c r="K63" s="133"/>
      <c r="L63" s="688"/>
      <c r="M63" s="130"/>
      <c r="N63" s="87"/>
      <c r="O63" s="88"/>
      <c r="P63" s="88"/>
      <c r="Q63" s="88"/>
      <c r="R63" s="88"/>
      <c r="S63" s="88"/>
      <c r="T63" s="88"/>
      <c r="U63" s="88"/>
      <c r="V63" s="88"/>
      <c r="W63" s="88"/>
    </row>
    <row r="64" spans="1:23" ht="30" customHeight="1" x14ac:dyDescent="0.25">
      <c r="A64" s="89">
        <v>1</v>
      </c>
      <c r="B64" s="129" t="s">
        <v>616</v>
      </c>
      <c r="C64" s="616"/>
      <c r="D64" s="92" t="s">
        <v>30</v>
      </c>
      <c r="E64" s="93">
        <v>321785915</v>
      </c>
      <c r="F64" s="93">
        <v>351292019</v>
      </c>
      <c r="G64" s="95">
        <v>354596504</v>
      </c>
      <c r="H64" s="96">
        <v>413435915</v>
      </c>
      <c r="I64" s="96">
        <v>441407452</v>
      </c>
      <c r="J64" s="96">
        <v>195195836</v>
      </c>
      <c r="K64" s="96">
        <v>168397914</v>
      </c>
      <c r="L64" s="682">
        <v>298819658</v>
      </c>
      <c r="M64" s="97">
        <f>(((F64-E64)/E64)+((G64-F64)/F64)+((H64-G64)/G64)+((I64-H64)/H64)+((J64-I64)/I64)/5)/100</f>
        <v>2.2313366641886411E-3</v>
      </c>
      <c r="N64" s="87"/>
      <c r="O64" s="88"/>
      <c r="P64" s="88"/>
      <c r="Q64" s="88"/>
      <c r="R64" s="88"/>
      <c r="S64" s="88"/>
      <c r="T64" s="88"/>
      <c r="U64" s="88"/>
      <c r="V64" s="88"/>
      <c r="W64" s="88"/>
    </row>
    <row r="65" spans="1:23" ht="30" customHeight="1" x14ac:dyDescent="0.25">
      <c r="A65" s="89"/>
      <c r="B65" s="103" t="s">
        <v>617</v>
      </c>
      <c r="C65" s="541"/>
      <c r="D65" s="92" t="s">
        <v>31</v>
      </c>
      <c r="E65" s="134"/>
      <c r="F65" s="134"/>
      <c r="G65" s="45"/>
      <c r="H65" s="135"/>
      <c r="I65" s="135"/>
      <c r="J65" s="135"/>
      <c r="K65" s="135"/>
      <c r="L65" s="689"/>
      <c r="M65" s="136"/>
      <c r="N65" s="87"/>
      <c r="O65" s="88"/>
      <c r="P65" s="88"/>
      <c r="Q65" s="88"/>
      <c r="R65" s="88"/>
      <c r="S65" s="88"/>
      <c r="T65" s="88"/>
      <c r="U65" s="88"/>
      <c r="V65" s="88"/>
      <c r="W65" s="88"/>
    </row>
    <row r="66" spans="1:23" ht="30" customHeight="1" x14ac:dyDescent="0.25">
      <c r="A66" s="89"/>
      <c r="B66" s="103"/>
      <c r="C66" s="137"/>
      <c r="D66" s="92"/>
      <c r="E66" s="134"/>
      <c r="F66" s="134"/>
      <c r="G66" s="45"/>
      <c r="H66" s="135"/>
      <c r="I66" s="135"/>
      <c r="J66" s="135"/>
      <c r="K66" s="135"/>
      <c r="L66" s="689"/>
      <c r="M66" s="136"/>
      <c r="N66" s="87"/>
      <c r="O66" s="88"/>
      <c r="P66" s="88"/>
      <c r="Q66" s="88"/>
      <c r="R66" s="88"/>
      <c r="S66" s="88"/>
      <c r="T66" s="88"/>
      <c r="U66" s="88"/>
      <c r="V66" s="88"/>
      <c r="W66" s="88"/>
    </row>
    <row r="67" spans="1:23" ht="30" customHeight="1" x14ac:dyDescent="0.25">
      <c r="A67" s="89">
        <v>2</v>
      </c>
      <c r="B67" s="129" t="s">
        <v>618</v>
      </c>
      <c r="C67" s="616"/>
      <c r="D67" s="92" t="s">
        <v>619</v>
      </c>
      <c r="E67" s="93">
        <v>21323155</v>
      </c>
      <c r="F67" s="93">
        <v>20765155</v>
      </c>
      <c r="G67" s="95">
        <v>15597474</v>
      </c>
      <c r="H67" s="96">
        <v>15972700</v>
      </c>
      <c r="I67" s="96">
        <v>28083660</v>
      </c>
      <c r="J67" s="96">
        <v>10327876</v>
      </c>
      <c r="K67" s="96">
        <v>8729963</v>
      </c>
      <c r="L67" s="682">
        <v>18447004.938000001</v>
      </c>
      <c r="M67" s="97">
        <f>(((F67-E67)/E67)+((G67-F67)/F67)+((H67-G67)/G67)+((I67-H67)/H67)+((J67-I67)/I67)/5)/100</f>
        <v>3.808045126659605E-3</v>
      </c>
      <c r="N67" s="87"/>
      <c r="O67" s="88"/>
      <c r="P67" s="88"/>
      <c r="Q67" s="88"/>
      <c r="R67" s="88"/>
      <c r="S67" s="88"/>
      <c r="T67" s="88"/>
      <c r="U67" s="88"/>
      <c r="V67" s="88"/>
      <c r="W67" s="88"/>
    </row>
    <row r="68" spans="1:23" ht="30" customHeight="1" x14ac:dyDescent="0.25">
      <c r="A68" s="89"/>
      <c r="B68" s="103" t="s">
        <v>620</v>
      </c>
      <c r="C68" s="541"/>
      <c r="D68" s="92"/>
      <c r="E68" s="134"/>
      <c r="F68" s="134"/>
      <c r="G68" s="45"/>
      <c r="H68" s="135"/>
      <c r="I68" s="135"/>
      <c r="J68" s="135"/>
      <c r="K68" s="135"/>
      <c r="L68" s="689"/>
      <c r="M68" s="136"/>
      <c r="N68" s="87"/>
      <c r="O68" s="88"/>
      <c r="P68" s="88"/>
      <c r="Q68" s="88"/>
      <c r="R68" s="88"/>
      <c r="S68" s="88"/>
      <c r="T68" s="88"/>
      <c r="U68" s="88"/>
      <c r="V68" s="88"/>
      <c r="W68" s="88"/>
    </row>
    <row r="69" spans="1:23" ht="30" customHeight="1" x14ac:dyDescent="0.25">
      <c r="A69" s="89"/>
      <c r="B69" s="129"/>
      <c r="C69" s="129"/>
      <c r="D69" s="90"/>
      <c r="E69" s="134"/>
      <c r="F69" s="134"/>
      <c r="G69" s="45"/>
      <c r="H69" s="135"/>
      <c r="I69" s="135"/>
      <c r="J69" s="135"/>
      <c r="K69" s="135"/>
      <c r="L69" s="689"/>
      <c r="M69" s="136"/>
      <c r="N69" s="87"/>
      <c r="O69" s="88"/>
      <c r="P69" s="88"/>
      <c r="Q69" s="88"/>
      <c r="R69" s="88"/>
      <c r="S69" s="88"/>
      <c r="T69" s="88"/>
      <c r="U69" s="88"/>
      <c r="V69" s="88"/>
      <c r="W69" s="88"/>
    </row>
    <row r="70" spans="1:23" ht="30" customHeight="1" x14ac:dyDescent="0.25">
      <c r="A70" s="89">
        <v>3</v>
      </c>
      <c r="B70" s="129" t="s">
        <v>32</v>
      </c>
      <c r="C70" s="616"/>
      <c r="D70" s="92" t="s">
        <v>33</v>
      </c>
      <c r="E70" s="93">
        <v>66.265035248668369</v>
      </c>
      <c r="F70" s="93">
        <v>59.110807752225085</v>
      </c>
      <c r="G70" s="95">
        <v>43.986541954175614</v>
      </c>
      <c r="H70" s="96">
        <v>38.634040779935631</v>
      </c>
      <c r="I70" s="96">
        <v>66</v>
      </c>
      <c r="J70" s="96">
        <v>52.910329501086281</v>
      </c>
      <c r="K70" s="96">
        <v>55</v>
      </c>
      <c r="L70" s="690">
        <v>61.732902920329295</v>
      </c>
      <c r="M70" s="97">
        <f>(((F70-E70)/E70)+((G70-F70)/F70)+((H70-G70)/G70)+((I70-H70)/H70)+((J70-I70)/I70)/5)/100</f>
        <v>1.8316056979974177E-3</v>
      </c>
      <c r="N70" s="87"/>
      <c r="O70" s="88"/>
      <c r="P70" s="88"/>
      <c r="Q70" s="88"/>
      <c r="R70" s="88"/>
      <c r="S70" s="88"/>
      <c r="T70" s="88"/>
      <c r="U70" s="88"/>
      <c r="V70" s="88"/>
      <c r="W70" s="88"/>
    </row>
    <row r="71" spans="1:23" ht="30" customHeight="1" x14ac:dyDescent="0.25">
      <c r="A71" s="89"/>
      <c r="B71" s="138" t="s">
        <v>621</v>
      </c>
      <c r="C71" s="541"/>
      <c r="D71" s="84"/>
      <c r="E71" s="84"/>
      <c r="F71" s="84"/>
      <c r="G71" s="28"/>
      <c r="H71" s="85"/>
      <c r="I71" s="85"/>
      <c r="J71" s="85"/>
      <c r="K71" s="85"/>
      <c r="L71" s="681"/>
      <c r="M71" s="136"/>
      <c r="N71" s="139"/>
      <c r="O71" s="88"/>
      <c r="P71" s="88"/>
      <c r="Q71" s="88"/>
      <c r="R71" s="88"/>
      <c r="S71" s="88"/>
      <c r="T71" s="88"/>
      <c r="U71" s="88"/>
      <c r="V71" s="88"/>
      <c r="W71" s="88"/>
    </row>
    <row r="72" spans="1:23" ht="30" customHeight="1" x14ac:dyDescent="0.25">
      <c r="A72" s="89"/>
      <c r="B72" s="103"/>
      <c r="C72" s="103"/>
      <c r="D72" s="90"/>
      <c r="E72" s="134"/>
      <c r="F72" s="134"/>
      <c r="G72" s="45"/>
      <c r="H72" s="135"/>
      <c r="I72" s="135"/>
      <c r="J72" s="135"/>
      <c r="K72" s="135"/>
      <c r="L72" s="689"/>
      <c r="M72" s="136"/>
      <c r="N72" s="87"/>
      <c r="O72" s="88"/>
      <c r="P72" s="88"/>
      <c r="Q72" s="88"/>
      <c r="R72" s="88"/>
      <c r="S72" s="88"/>
      <c r="T72" s="88"/>
      <c r="U72" s="88"/>
      <c r="V72" s="88"/>
      <c r="W72" s="88"/>
    </row>
    <row r="73" spans="1:23" ht="30" customHeight="1" x14ac:dyDescent="0.25">
      <c r="A73" s="89">
        <v>4</v>
      </c>
      <c r="B73" s="129" t="s">
        <v>622</v>
      </c>
      <c r="C73" s="616"/>
      <c r="D73" s="92" t="s">
        <v>101</v>
      </c>
      <c r="E73" s="93">
        <v>7690</v>
      </c>
      <c r="F73" s="93">
        <v>8039</v>
      </c>
      <c r="G73" s="95">
        <v>9134</v>
      </c>
      <c r="H73" s="96">
        <v>10727</v>
      </c>
      <c r="I73" s="96">
        <v>10155</v>
      </c>
      <c r="J73" s="96">
        <v>8012</v>
      </c>
      <c r="K73" s="96">
        <v>7909</v>
      </c>
      <c r="L73" s="682">
        <v>8200.362000000001</v>
      </c>
      <c r="M73" s="97">
        <f>(((F73-E73)/E73)+((G73-F73)/F73)+((H73-G73)/G73)+((I73-H73)/H73)+((J73-I73)/I73)/5)/100</f>
        <v>2.6046871529907182E-3</v>
      </c>
      <c r="N73" s="87"/>
      <c r="O73" s="88"/>
      <c r="P73" s="88"/>
      <c r="Q73" s="88"/>
      <c r="R73" s="88"/>
      <c r="S73" s="88"/>
      <c r="T73" s="88"/>
      <c r="U73" s="88"/>
      <c r="V73" s="88"/>
      <c r="W73" s="88"/>
    </row>
    <row r="74" spans="1:23" ht="30" customHeight="1" x14ac:dyDescent="0.25">
      <c r="A74" s="89"/>
      <c r="B74" s="103" t="s">
        <v>35</v>
      </c>
      <c r="C74" s="541"/>
      <c r="D74" s="90"/>
      <c r="E74" s="134"/>
      <c r="F74" s="134"/>
      <c r="G74" s="134"/>
      <c r="H74" s="135"/>
      <c r="I74" s="135"/>
      <c r="J74" s="135"/>
      <c r="K74" s="135"/>
      <c r="L74" s="689">
        <v>8200362.0000000009</v>
      </c>
      <c r="M74" s="136"/>
      <c r="N74" s="87"/>
      <c r="O74" s="88"/>
      <c r="P74" s="88"/>
      <c r="Q74" s="88"/>
      <c r="R74" s="88"/>
      <c r="S74" s="88"/>
      <c r="T74" s="88"/>
      <c r="U74" s="88"/>
      <c r="V74" s="88"/>
      <c r="W74" s="88"/>
    </row>
    <row r="75" spans="1:23" ht="30" customHeight="1" x14ac:dyDescent="0.25">
      <c r="A75" s="89"/>
      <c r="B75" s="129"/>
      <c r="C75" s="129"/>
      <c r="D75" s="90"/>
      <c r="E75" s="134"/>
      <c r="F75" s="134"/>
      <c r="G75" s="134"/>
      <c r="H75" s="135"/>
      <c r="I75" s="135"/>
      <c r="J75" s="135"/>
      <c r="K75" s="135"/>
      <c r="L75" s="689"/>
      <c r="M75" s="136"/>
      <c r="N75" s="87"/>
      <c r="O75" s="88"/>
      <c r="P75" s="88"/>
      <c r="Q75" s="88"/>
      <c r="R75" s="88"/>
      <c r="S75" s="88"/>
      <c r="T75" s="88"/>
      <c r="U75" s="88"/>
      <c r="V75" s="88"/>
      <c r="W75" s="88"/>
    </row>
    <row r="76" spans="1:23" ht="30" customHeight="1" x14ac:dyDescent="0.25">
      <c r="A76" s="89">
        <v>5</v>
      </c>
      <c r="B76" s="129" t="s">
        <v>623</v>
      </c>
      <c r="C76" s="616"/>
      <c r="D76" s="92" t="s">
        <v>624</v>
      </c>
      <c r="E76" s="94">
        <v>3458</v>
      </c>
      <c r="F76" s="93">
        <v>3673</v>
      </c>
      <c r="G76" s="93">
        <v>4083</v>
      </c>
      <c r="H76" s="95">
        <v>3576</v>
      </c>
      <c r="I76" s="95">
        <v>4547</v>
      </c>
      <c r="J76" s="95">
        <v>3293</v>
      </c>
      <c r="K76" s="95">
        <v>2804</v>
      </c>
      <c r="L76" s="682">
        <v>3027.916804</v>
      </c>
      <c r="M76" s="97">
        <f>(((F76-E76)/E76)+((G76-F76)/F76)+((H76-G76)/G76)+((I76-H76)/H76)+((J76-I76)/I76)/5)/100</f>
        <v>2.6600183182342442E-3</v>
      </c>
      <c r="N76" s="139"/>
      <c r="O76" s="88"/>
      <c r="P76" s="88"/>
      <c r="Q76" s="88"/>
      <c r="R76" s="88"/>
      <c r="S76" s="88"/>
      <c r="T76" s="88"/>
      <c r="U76" s="88"/>
      <c r="V76" s="88"/>
      <c r="W76" s="88"/>
    </row>
    <row r="77" spans="1:23" ht="30" customHeight="1" x14ac:dyDescent="0.25">
      <c r="A77" s="89"/>
      <c r="B77" s="103"/>
      <c r="C77" s="541"/>
      <c r="D77" s="90"/>
      <c r="E77" s="134"/>
      <c r="F77" s="134"/>
      <c r="G77" s="134"/>
      <c r="H77" s="45"/>
      <c r="I77" s="45"/>
      <c r="J77" s="45"/>
      <c r="K77" s="45"/>
      <c r="L77" s="689"/>
      <c r="M77" s="136"/>
      <c r="N77" s="87"/>
      <c r="O77" s="88"/>
      <c r="P77" s="88"/>
      <c r="Q77" s="88"/>
      <c r="R77" s="88"/>
      <c r="S77" s="88"/>
      <c r="T77" s="88"/>
      <c r="U77" s="88"/>
      <c r="V77" s="88"/>
      <c r="W77" s="88"/>
    </row>
    <row r="78" spans="1:23" ht="30" customHeight="1" x14ac:dyDescent="0.25">
      <c r="A78" s="89"/>
      <c r="B78" s="129"/>
      <c r="C78" s="129"/>
      <c r="D78" s="90"/>
      <c r="E78" s="134"/>
      <c r="F78" s="134"/>
      <c r="G78" s="134"/>
      <c r="H78" s="45"/>
      <c r="I78" s="45"/>
      <c r="J78" s="45"/>
      <c r="K78" s="45"/>
      <c r="L78" s="689"/>
      <c r="M78" s="136"/>
      <c r="N78" s="140"/>
      <c r="O78" s="88"/>
      <c r="P78" s="88"/>
      <c r="Q78" s="88"/>
      <c r="R78" s="88"/>
      <c r="S78" s="88"/>
      <c r="T78" s="88"/>
      <c r="U78" s="88"/>
      <c r="V78" s="88"/>
      <c r="W78" s="88"/>
    </row>
    <row r="79" spans="1:23" ht="30" customHeight="1" x14ac:dyDescent="0.25">
      <c r="A79" s="89">
        <v>6</v>
      </c>
      <c r="B79" s="129" t="s">
        <v>37</v>
      </c>
      <c r="C79" s="616"/>
      <c r="D79" s="92" t="s">
        <v>33</v>
      </c>
      <c r="E79" s="93">
        <v>449.729664346601</v>
      </c>
      <c r="F79" s="93">
        <v>457</v>
      </c>
      <c r="G79" s="93">
        <v>447</v>
      </c>
      <c r="H79" s="95">
        <v>333.36440756968398</v>
      </c>
      <c r="I79" s="95">
        <v>447.75972427375677</v>
      </c>
      <c r="J79" s="95">
        <v>411.00848726909635</v>
      </c>
      <c r="K79" s="95">
        <v>354</v>
      </c>
      <c r="L79" s="690">
        <v>369.24184615264539</v>
      </c>
      <c r="M79" s="97">
        <f>(((F79-E79)/E79)+((G79-F79)/F79)+((H79-G79)/G79)+((I79-H79)/H79)+((J79-I79)/I79)/5)/100</f>
        <v>6.6804201417210943E-4</v>
      </c>
      <c r="N79" s="140"/>
      <c r="O79" s="88"/>
      <c r="P79" s="88"/>
      <c r="Q79" s="88"/>
      <c r="R79" s="88"/>
      <c r="S79" s="88"/>
      <c r="T79" s="88"/>
      <c r="U79" s="88"/>
      <c r="V79" s="88"/>
      <c r="W79" s="88"/>
    </row>
    <row r="80" spans="1:23" ht="30" customHeight="1" x14ac:dyDescent="0.25">
      <c r="A80" s="89"/>
      <c r="B80" s="138" t="s">
        <v>38</v>
      </c>
      <c r="C80" s="541"/>
      <c r="D80" s="84"/>
      <c r="E80" s="84"/>
      <c r="F80" s="84"/>
      <c r="G80" s="84"/>
      <c r="H80" s="28"/>
      <c r="I80" s="28"/>
      <c r="J80" s="28"/>
      <c r="K80" s="28"/>
      <c r="L80" s="681"/>
      <c r="M80" s="136"/>
      <c r="N80" s="139"/>
      <c r="O80" s="88"/>
      <c r="P80" s="88"/>
      <c r="Q80" s="88"/>
      <c r="R80" s="88"/>
      <c r="S80" s="88"/>
      <c r="T80" s="88"/>
      <c r="U80" s="88"/>
      <c r="V80" s="88"/>
      <c r="W80" s="88"/>
    </row>
    <row r="81" spans="1:23" ht="30" customHeight="1" x14ac:dyDescent="0.25">
      <c r="A81" s="89"/>
      <c r="B81" s="103"/>
      <c r="C81" s="103"/>
      <c r="D81" s="90"/>
      <c r="E81" s="134"/>
      <c r="F81" s="134"/>
      <c r="G81" s="45"/>
      <c r="H81" s="45"/>
      <c r="I81" s="45"/>
      <c r="J81" s="45"/>
      <c r="K81" s="45"/>
      <c r="L81" s="689"/>
      <c r="M81" s="136"/>
      <c r="N81" s="139"/>
      <c r="O81" s="88"/>
      <c r="P81" s="88"/>
      <c r="Q81" s="88"/>
      <c r="R81" s="88"/>
      <c r="S81" s="88"/>
      <c r="T81" s="88"/>
      <c r="U81" s="88"/>
      <c r="V81" s="88"/>
      <c r="W81" s="88"/>
    </row>
    <row r="82" spans="1:23" ht="30" customHeight="1" x14ac:dyDescent="0.25">
      <c r="A82" s="141" t="s">
        <v>39</v>
      </c>
      <c r="B82" s="129" t="s">
        <v>625</v>
      </c>
      <c r="C82" s="129"/>
      <c r="D82" s="90"/>
      <c r="E82" s="134"/>
      <c r="F82" s="134"/>
      <c r="G82" s="45"/>
      <c r="H82" s="45"/>
      <c r="I82" s="45"/>
      <c r="J82" s="45"/>
      <c r="K82" s="45"/>
      <c r="L82" s="689"/>
      <c r="M82" s="136"/>
      <c r="N82" s="87"/>
      <c r="O82" s="88"/>
      <c r="P82" s="88"/>
      <c r="Q82" s="88"/>
      <c r="R82" s="88"/>
      <c r="S82" s="88"/>
      <c r="T82" s="88"/>
      <c r="U82" s="88"/>
      <c r="V82" s="88"/>
      <c r="W82" s="88"/>
    </row>
    <row r="83" spans="1:23" ht="30" customHeight="1" x14ac:dyDescent="0.25">
      <c r="A83" s="89"/>
      <c r="B83" s="129"/>
      <c r="C83" s="129"/>
      <c r="D83" s="90"/>
      <c r="E83" s="142"/>
      <c r="F83" s="93"/>
      <c r="G83" s="95"/>
      <c r="H83" s="95"/>
      <c r="I83" s="95"/>
      <c r="J83" s="95"/>
      <c r="K83" s="95"/>
      <c r="L83" s="682"/>
      <c r="M83" s="136"/>
      <c r="N83" s="87"/>
      <c r="O83" s="88"/>
      <c r="P83" s="88"/>
      <c r="Q83" s="88"/>
      <c r="R83" s="88"/>
      <c r="S83" s="88"/>
      <c r="T83" s="88"/>
      <c r="U83" s="88"/>
      <c r="V83" s="88"/>
      <c r="W83" s="88"/>
    </row>
    <row r="84" spans="1:23" ht="30" customHeight="1" x14ac:dyDescent="0.25">
      <c r="A84" s="89">
        <v>7</v>
      </c>
      <c r="B84" s="129" t="s">
        <v>626</v>
      </c>
      <c r="C84" s="616"/>
      <c r="D84" s="92" t="s">
        <v>30</v>
      </c>
      <c r="E84" s="93">
        <v>6038053</v>
      </c>
      <c r="F84" s="93">
        <v>6783423</v>
      </c>
      <c r="G84" s="95">
        <v>5580254</v>
      </c>
      <c r="H84" s="95">
        <v>8896372</v>
      </c>
      <c r="I84" s="95">
        <v>12079286</v>
      </c>
      <c r="J84" s="95">
        <v>4059272</v>
      </c>
      <c r="K84" s="95">
        <v>4151993</v>
      </c>
      <c r="L84" s="682">
        <v>8371699</v>
      </c>
      <c r="M84" s="97">
        <f>(((F84-E84)/E84)+((G84-F84)/F84)+((H84-G84)/G84)+((I84-H84)/H84)+((J84-I84)/I84)/5)/100</f>
        <v>7.6532283788763979E-3</v>
      </c>
      <c r="N84" s="87"/>
      <c r="O84" s="88"/>
      <c r="P84" s="88"/>
      <c r="Q84" s="88"/>
      <c r="R84" s="88"/>
      <c r="S84" s="88"/>
      <c r="T84" s="88"/>
      <c r="U84" s="88"/>
      <c r="V84" s="88"/>
      <c r="W84" s="88"/>
    </row>
    <row r="85" spans="1:23" ht="30" customHeight="1" x14ac:dyDescent="0.25">
      <c r="A85" s="89"/>
      <c r="B85" s="103" t="s">
        <v>627</v>
      </c>
      <c r="C85" s="541"/>
      <c r="D85" s="92" t="s">
        <v>31</v>
      </c>
      <c r="E85" s="134"/>
      <c r="F85" s="134"/>
      <c r="G85" s="45"/>
      <c r="H85" s="45"/>
      <c r="I85" s="45"/>
      <c r="J85" s="45"/>
      <c r="K85" s="45"/>
      <c r="L85" s="689"/>
      <c r="M85" s="136"/>
      <c r="N85" s="87"/>
      <c r="O85" s="88"/>
      <c r="P85" s="88"/>
      <c r="Q85" s="88"/>
      <c r="R85" s="88"/>
      <c r="S85" s="88"/>
      <c r="T85" s="88"/>
      <c r="U85" s="88"/>
      <c r="V85" s="88"/>
      <c r="W85" s="88"/>
    </row>
    <row r="86" spans="1:23" ht="30" customHeight="1" x14ac:dyDescent="0.25">
      <c r="A86" s="89"/>
      <c r="B86" s="129"/>
      <c r="C86" s="129"/>
      <c r="D86" s="90"/>
      <c r="E86" s="93"/>
      <c r="F86" s="134"/>
      <c r="G86" s="45"/>
      <c r="H86" s="45"/>
      <c r="I86" s="45"/>
      <c r="J86" s="45"/>
      <c r="K86" s="45"/>
      <c r="L86" s="689"/>
      <c r="M86" s="136"/>
      <c r="N86" s="87"/>
      <c r="O86" s="88"/>
      <c r="P86" s="88"/>
      <c r="Q86" s="88"/>
      <c r="R86" s="88"/>
      <c r="S86" s="88"/>
      <c r="T86" s="88"/>
      <c r="U86" s="88"/>
      <c r="V86" s="88"/>
      <c r="W86" s="88"/>
    </row>
    <row r="87" spans="1:23" ht="30" customHeight="1" x14ac:dyDescent="0.25">
      <c r="A87" s="89">
        <v>8</v>
      </c>
      <c r="B87" s="129" t="s">
        <v>628</v>
      </c>
      <c r="C87" s="616"/>
      <c r="D87" s="92" t="s">
        <v>619</v>
      </c>
      <c r="E87" s="93">
        <v>829310</v>
      </c>
      <c r="F87" s="93">
        <v>806489</v>
      </c>
      <c r="G87" s="95">
        <v>560723</v>
      </c>
      <c r="H87" s="95">
        <v>959429</v>
      </c>
      <c r="I87" s="95">
        <v>996756</v>
      </c>
      <c r="J87" s="95">
        <v>325309</v>
      </c>
      <c r="K87" s="95">
        <v>257701</v>
      </c>
      <c r="L87" s="682">
        <v>600312.46299999999</v>
      </c>
      <c r="M87" s="97">
        <f>(((F87-E87)/E87)+((G87-F87)/F87)+((H87-G87)/G87)+((I87-H87)/H87)+((J87-I87)/I87)/5)/100</f>
        <v>2.8298218470480803E-3</v>
      </c>
      <c r="N87" s="87"/>
      <c r="O87" s="88"/>
      <c r="P87" s="88"/>
      <c r="Q87" s="88"/>
      <c r="R87" s="88"/>
      <c r="S87" s="88"/>
      <c r="T87" s="88"/>
      <c r="U87" s="88"/>
      <c r="V87" s="88"/>
      <c r="W87" s="88"/>
    </row>
    <row r="88" spans="1:23" ht="30" customHeight="1" x14ac:dyDescent="0.25">
      <c r="A88" s="89"/>
      <c r="B88" s="103" t="s">
        <v>629</v>
      </c>
      <c r="C88" s="541"/>
      <c r="D88" s="90"/>
      <c r="E88" s="134"/>
      <c r="F88" s="134"/>
      <c r="G88" s="45"/>
      <c r="H88" s="45"/>
      <c r="I88" s="45"/>
      <c r="J88" s="45"/>
      <c r="K88" s="45"/>
      <c r="L88" s="689"/>
      <c r="M88" s="136"/>
      <c r="N88" s="87"/>
      <c r="O88" s="88"/>
      <c r="P88" s="88"/>
      <c r="Q88" s="88"/>
      <c r="R88" s="88"/>
      <c r="S88" s="88"/>
      <c r="T88" s="88"/>
      <c r="U88" s="88"/>
      <c r="V88" s="88"/>
      <c r="W88" s="88"/>
    </row>
    <row r="89" spans="1:23" ht="30" customHeight="1" x14ac:dyDescent="0.25">
      <c r="A89" s="89"/>
      <c r="B89" s="129"/>
      <c r="C89" s="129"/>
      <c r="D89" s="90"/>
      <c r="E89" s="93"/>
      <c r="F89" s="93"/>
      <c r="G89" s="95"/>
      <c r="H89" s="95"/>
      <c r="I89" s="95"/>
      <c r="J89" s="95"/>
      <c r="K89" s="95"/>
      <c r="L89" s="682"/>
      <c r="M89" s="136"/>
      <c r="N89" s="87"/>
      <c r="O89" s="88"/>
      <c r="P89" s="88"/>
      <c r="Q89" s="88"/>
      <c r="R89" s="88"/>
      <c r="S89" s="88"/>
      <c r="T89" s="88"/>
      <c r="U89" s="88"/>
      <c r="V89" s="88"/>
      <c r="W89" s="88"/>
    </row>
    <row r="90" spans="1:23" ht="30" customHeight="1" x14ac:dyDescent="0.25">
      <c r="A90" s="89">
        <v>9</v>
      </c>
      <c r="B90" s="129" t="s">
        <v>32</v>
      </c>
      <c r="C90" s="616"/>
      <c r="D90" s="92" t="s">
        <v>33</v>
      </c>
      <c r="E90" s="93">
        <v>137.34725415626528</v>
      </c>
      <c r="F90" s="93">
        <v>118.89115568939162</v>
      </c>
      <c r="G90" s="95">
        <v>100.48341885512738</v>
      </c>
      <c r="H90" s="95">
        <v>107.84497320930375</v>
      </c>
      <c r="I90" s="95">
        <v>116</v>
      </c>
      <c r="J90" s="95">
        <v>80.139739342423965</v>
      </c>
      <c r="K90" s="95">
        <v>62</v>
      </c>
      <c r="L90" s="690">
        <v>71.707363463497671</v>
      </c>
      <c r="M90" s="97">
        <f>(((F90-E90)/E90)+((G90-F90)/F90)+((H90-G90)/G90)+((I90-H90)/H90)+((J90-I90)/I90)/5)/100</f>
        <v>-2.021525242145523E-3</v>
      </c>
      <c r="N90" s="87"/>
      <c r="O90" s="88"/>
      <c r="P90" s="88"/>
      <c r="Q90" s="88"/>
      <c r="R90" s="88"/>
      <c r="S90" s="88"/>
      <c r="T90" s="88"/>
      <c r="U90" s="88"/>
      <c r="V90" s="88"/>
      <c r="W90" s="88"/>
    </row>
    <row r="91" spans="1:23" ht="30" customHeight="1" x14ac:dyDescent="0.25">
      <c r="A91" s="89"/>
      <c r="B91" s="129" t="s">
        <v>630</v>
      </c>
      <c r="C91" s="541"/>
      <c r="D91" s="90"/>
      <c r="E91" s="134"/>
      <c r="F91" s="134"/>
      <c r="G91" s="45"/>
      <c r="H91" s="45"/>
      <c r="I91" s="45"/>
      <c r="J91" s="45"/>
      <c r="K91" s="45"/>
      <c r="L91" s="689"/>
      <c r="M91" s="136"/>
      <c r="N91" s="87"/>
      <c r="O91" s="88"/>
      <c r="P91" s="88"/>
      <c r="Q91" s="88"/>
      <c r="R91" s="88"/>
      <c r="S91" s="88"/>
      <c r="T91" s="88"/>
      <c r="U91" s="88"/>
      <c r="V91" s="88"/>
      <c r="W91" s="88"/>
    </row>
    <row r="92" spans="1:23" ht="30" customHeight="1" x14ac:dyDescent="0.25">
      <c r="A92" s="89"/>
      <c r="B92" s="103"/>
      <c r="C92" s="103"/>
      <c r="D92" s="90"/>
      <c r="E92" s="134"/>
      <c r="F92" s="134"/>
      <c r="G92" s="45"/>
      <c r="H92" s="45"/>
      <c r="I92" s="45"/>
      <c r="J92" s="45"/>
      <c r="K92" s="45"/>
      <c r="L92" s="689"/>
      <c r="M92" s="136"/>
      <c r="N92" s="87"/>
      <c r="O92" s="88"/>
      <c r="P92" s="143"/>
      <c r="Q92" s="88"/>
      <c r="R92" s="88"/>
      <c r="S92" s="88"/>
      <c r="T92" s="88"/>
      <c r="U92" s="88"/>
      <c r="V92" s="88"/>
      <c r="W92" s="88"/>
    </row>
    <row r="93" spans="1:23" ht="30" customHeight="1" x14ac:dyDescent="0.25">
      <c r="A93" s="89"/>
      <c r="B93" s="129"/>
      <c r="C93" s="129"/>
      <c r="D93" s="90"/>
      <c r="E93" s="134"/>
      <c r="F93" s="134"/>
      <c r="G93" s="45"/>
      <c r="H93" s="45"/>
      <c r="I93" s="45"/>
      <c r="J93" s="45"/>
      <c r="K93" s="45"/>
      <c r="L93" s="689"/>
      <c r="M93" s="136"/>
      <c r="N93" s="87"/>
      <c r="O93" s="88"/>
      <c r="P93" s="88"/>
      <c r="Q93" s="88"/>
      <c r="R93" s="88"/>
      <c r="S93" s="88"/>
      <c r="T93" s="88"/>
      <c r="U93" s="88"/>
      <c r="V93" s="88"/>
      <c r="W93" s="88"/>
    </row>
    <row r="94" spans="1:23" ht="30" customHeight="1" x14ac:dyDescent="0.25">
      <c r="A94" s="89">
        <v>10</v>
      </c>
      <c r="B94" s="129" t="s">
        <v>631</v>
      </c>
      <c r="C94" s="616"/>
      <c r="D94" s="92" t="s">
        <v>632</v>
      </c>
      <c r="E94" s="93">
        <v>22028</v>
      </c>
      <c r="F94" s="93">
        <v>24455</v>
      </c>
      <c r="G94" s="95">
        <v>30927</v>
      </c>
      <c r="H94" s="95">
        <v>34536</v>
      </c>
      <c r="I94" s="95">
        <v>37469</v>
      </c>
      <c r="J94" s="95">
        <v>37423</v>
      </c>
      <c r="K94" s="95">
        <v>42129.32</v>
      </c>
      <c r="L94" s="682">
        <v>49897.275999999998</v>
      </c>
      <c r="M94" s="97">
        <f>(((F94-E94)/E94)+((G94-F94)/F94)+((H94-G94)/G94)+((I94-H94)/H94)+((J94-I94)/I94)/5)/100</f>
        <v>5.7620180017141018E-3</v>
      </c>
      <c r="N94" s="87"/>
      <c r="O94" s="88"/>
      <c r="P94" s="88"/>
      <c r="Q94" s="88"/>
      <c r="R94" s="88"/>
      <c r="S94" s="88"/>
      <c r="T94" s="88"/>
      <c r="U94" s="88"/>
      <c r="V94" s="88"/>
      <c r="W94" s="88"/>
    </row>
    <row r="95" spans="1:23" ht="30" customHeight="1" x14ac:dyDescent="0.25">
      <c r="A95" s="89"/>
      <c r="B95" s="103" t="s">
        <v>35</v>
      </c>
      <c r="C95" s="541"/>
      <c r="D95" s="92" t="s">
        <v>34</v>
      </c>
      <c r="E95" s="134"/>
      <c r="F95" s="134"/>
      <c r="G95" s="45"/>
      <c r="H95" s="45"/>
      <c r="I95" s="45"/>
      <c r="J95" s="45"/>
      <c r="K95" s="45"/>
      <c r="L95" s="682"/>
      <c r="M95" s="136"/>
      <c r="N95" s="87"/>
      <c r="O95" s="88"/>
      <c r="P95" s="88"/>
      <c r="Q95" s="88"/>
      <c r="R95" s="88"/>
      <c r="S95" s="88"/>
      <c r="T95" s="88"/>
      <c r="U95" s="88"/>
      <c r="V95" s="88"/>
      <c r="W95" s="88"/>
    </row>
    <row r="96" spans="1:23" ht="30" customHeight="1" x14ac:dyDescent="0.25">
      <c r="A96" s="89"/>
      <c r="B96" s="129"/>
      <c r="C96" s="129"/>
      <c r="D96" s="90"/>
      <c r="E96" s="134"/>
      <c r="F96" s="134"/>
      <c r="G96" s="134"/>
      <c r="H96" s="45"/>
      <c r="I96" s="45"/>
      <c r="J96" s="45"/>
      <c r="K96" s="45"/>
      <c r="L96" s="689"/>
      <c r="M96" s="136"/>
      <c r="N96" s="87"/>
      <c r="O96" s="88"/>
      <c r="P96" s="88"/>
      <c r="Q96" s="88"/>
      <c r="R96" s="88"/>
      <c r="S96" s="88"/>
      <c r="T96" s="88"/>
      <c r="U96" s="88"/>
      <c r="V96" s="88"/>
      <c r="W96" s="88"/>
    </row>
    <row r="97" spans="1:23" ht="30" customHeight="1" x14ac:dyDescent="0.25">
      <c r="A97" s="89">
        <v>11</v>
      </c>
      <c r="B97" s="129" t="s">
        <v>633</v>
      </c>
      <c r="C97" s="616"/>
      <c r="D97" s="745" t="s">
        <v>36</v>
      </c>
      <c r="E97" s="93">
        <v>6776</v>
      </c>
      <c r="F97" s="93">
        <v>7550</v>
      </c>
      <c r="G97" s="93">
        <v>9313</v>
      </c>
      <c r="H97" s="95">
        <v>11514</v>
      </c>
      <c r="I97" s="95">
        <v>11053</v>
      </c>
      <c r="J97" s="95">
        <v>8256</v>
      </c>
      <c r="K97" s="95">
        <v>8993</v>
      </c>
      <c r="L97" s="682">
        <v>10693.565703</v>
      </c>
      <c r="M97" s="97">
        <f>(((F97-E97)/E97)+((G97-F97)/F97)+((H97-G97)/G97)+((I97-H97)/H97)+((J97-I97)/I97)/5)/100</f>
        <v>4.9342401199739009E-3</v>
      </c>
      <c r="N97" s="87"/>
      <c r="O97" s="88"/>
      <c r="P97" s="88"/>
      <c r="Q97" s="88"/>
      <c r="R97" s="88"/>
      <c r="S97" s="88"/>
      <c r="T97" s="88"/>
      <c r="U97" s="88"/>
      <c r="V97" s="88"/>
      <c r="W97" s="88"/>
    </row>
    <row r="98" spans="1:23" ht="30" customHeight="1" x14ac:dyDescent="0.25">
      <c r="A98" s="89"/>
      <c r="B98" s="103" t="s">
        <v>40</v>
      </c>
      <c r="C98" s="541"/>
      <c r="D98" s="745"/>
      <c r="E98" s="134"/>
      <c r="F98" s="134"/>
      <c r="G98" s="134"/>
      <c r="H98" s="45"/>
      <c r="I98" s="45"/>
      <c r="J98" s="45"/>
      <c r="K98" s="45"/>
      <c r="L98" s="689"/>
      <c r="M98" s="136"/>
      <c r="N98" s="87"/>
      <c r="O98" s="88"/>
      <c r="P98" s="88"/>
      <c r="Q98" s="88"/>
      <c r="R98" s="88"/>
      <c r="S98" s="88"/>
      <c r="T98" s="88"/>
      <c r="U98" s="88"/>
      <c r="V98" s="88"/>
      <c r="W98" s="88"/>
    </row>
    <row r="99" spans="1:23" ht="30" customHeight="1" x14ac:dyDescent="0.25">
      <c r="A99" s="89"/>
      <c r="B99" s="129"/>
      <c r="C99" s="129"/>
      <c r="D99" s="90"/>
      <c r="E99" s="134"/>
      <c r="F99" s="134"/>
      <c r="G99" s="134"/>
      <c r="H99" s="45"/>
      <c r="I99" s="45"/>
      <c r="J99" s="45"/>
      <c r="K99" s="45"/>
      <c r="L99" s="689"/>
      <c r="M99" s="136"/>
      <c r="N99" s="87"/>
      <c r="O99" s="88"/>
      <c r="P99" s="88"/>
      <c r="Q99" s="88"/>
      <c r="R99" s="88"/>
      <c r="S99" s="88"/>
      <c r="T99" s="88"/>
      <c r="U99" s="88"/>
      <c r="V99" s="88"/>
      <c r="W99" s="88"/>
    </row>
    <row r="100" spans="1:23" ht="30" customHeight="1" x14ac:dyDescent="0.25">
      <c r="A100" s="89">
        <v>12</v>
      </c>
      <c r="B100" s="129" t="s">
        <v>37</v>
      </c>
      <c r="C100" s="616"/>
      <c r="D100" s="92" t="s">
        <v>33</v>
      </c>
      <c r="E100" s="93">
        <v>307.59223301213001</v>
      </c>
      <c r="F100" s="93">
        <v>309</v>
      </c>
      <c r="G100" s="93">
        <v>302</v>
      </c>
      <c r="H100" s="95">
        <v>333.39124391938844</v>
      </c>
      <c r="I100" s="95">
        <v>294.99052550108092</v>
      </c>
      <c r="J100" s="95">
        <v>220.61299201026108</v>
      </c>
      <c r="K100" s="95">
        <v>213</v>
      </c>
      <c r="L100" s="682">
        <v>214.31161298264058</v>
      </c>
      <c r="M100" s="97">
        <f>(((F100-E100)/E100)+((G100-F100)/F100)+((H100-G100)/G100)+((I100-H100)/H100)+((J100-I100)/I100)/5)/100</f>
        <v>-7.9741684590664888E-4</v>
      </c>
      <c r="N100" s="87"/>
      <c r="O100" s="88"/>
      <c r="P100" s="88"/>
      <c r="Q100" s="88"/>
      <c r="R100" s="88"/>
      <c r="S100" s="88"/>
      <c r="T100" s="88"/>
      <c r="U100" s="88"/>
      <c r="V100" s="88"/>
      <c r="W100" s="88"/>
    </row>
    <row r="101" spans="1:23" ht="30" customHeight="1" x14ac:dyDescent="0.25">
      <c r="A101" s="89"/>
      <c r="B101" s="138" t="s">
        <v>38</v>
      </c>
      <c r="C101" s="541"/>
      <c r="D101" s="90"/>
      <c r="E101" s="144"/>
      <c r="F101" s="144"/>
      <c r="G101" s="144"/>
      <c r="H101" s="145"/>
      <c r="I101" s="145"/>
      <c r="J101" s="145"/>
      <c r="K101" s="145"/>
      <c r="L101" s="691"/>
      <c r="M101" s="136"/>
      <c r="N101" s="87"/>
      <c r="O101" s="88"/>
      <c r="P101" s="88"/>
      <c r="Q101" s="88"/>
      <c r="R101" s="88"/>
      <c r="S101" s="88"/>
      <c r="T101" s="88"/>
      <c r="U101" s="88"/>
      <c r="V101" s="88"/>
      <c r="W101" s="88"/>
    </row>
    <row r="102" spans="1:23" ht="30" customHeight="1" x14ac:dyDescent="0.25">
      <c r="A102" s="89"/>
      <c r="B102" s="103"/>
      <c r="C102" s="103"/>
      <c r="D102" s="90"/>
      <c r="E102" s="146"/>
      <c r="F102" s="146"/>
      <c r="G102" s="146"/>
      <c r="H102" s="63"/>
      <c r="I102" s="63"/>
      <c r="J102" s="63"/>
      <c r="K102" s="63"/>
      <c r="L102" s="692"/>
      <c r="M102" s="136"/>
      <c r="N102" s="87"/>
      <c r="O102" s="88"/>
      <c r="P102" s="88"/>
      <c r="Q102" s="88"/>
      <c r="R102" s="88"/>
      <c r="S102" s="88"/>
      <c r="T102" s="88"/>
      <c r="U102" s="88"/>
      <c r="V102" s="88"/>
      <c r="W102" s="88"/>
    </row>
    <row r="103" spans="1:23" ht="30" customHeight="1" thickBot="1" x14ac:dyDescent="0.3">
      <c r="A103" s="739"/>
      <c r="B103" s="740"/>
      <c r="C103" s="740"/>
      <c r="D103" s="741"/>
      <c r="E103" s="742"/>
      <c r="F103" s="742"/>
      <c r="G103" s="742"/>
      <c r="H103" s="743"/>
      <c r="I103" s="743"/>
      <c r="J103" s="743"/>
      <c r="K103" s="743"/>
      <c r="L103" s="744"/>
      <c r="M103" s="130"/>
      <c r="N103" s="87"/>
      <c r="O103" s="88"/>
      <c r="P103" s="88"/>
      <c r="Q103" s="88"/>
      <c r="R103" s="88"/>
      <c r="S103" s="88"/>
      <c r="T103" s="88"/>
      <c r="U103" s="88"/>
      <c r="V103" s="88"/>
      <c r="W103" s="88"/>
    </row>
    <row r="104" spans="1:23" ht="33" customHeight="1" x14ac:dyDescent="0.25">
      <c r="A104" s="737" t="s">
        <v>634</v>
      </c>
      <c r="B104" s="738"/>
      <c r="C104" s="738"/>
      <c r="D104" s="738"/>
      <c r="E104" s="738"/>
      <c r="F104" s="738"/>
      <c r="G104" s="738"/>
      <c r="H104" s="738"/>
      <c r="I104" s="738"/>
      <c r="J104" s="738"/>
      <c r="K104" s="738"/>
      <c r="L104" s="738"/>
      <c r="M104" s="738"/>
      <c r="N104" s="5"/>
      <c r="O104" s="5"/>
      <c r="P104" s="5"/>
      <c r="Q104" s="5"/>
      <c r="R104" s="5"/>
      <c r="S104" s="5"/>
      <c r="T104" s="5"/>
      <c r="U104" s="5"/>
      <c r="V104" s="5"/>
      <c r="W104" s="5"/>
    </row>
    <row r="105" spans="1:23" ht="31.5" customHeight="1" x14ac:dyDescent="0.25">
      <c r="A105" s="736" t="s">
        <v>635</v>
      </c>
      <c r="B105" s="595"/>
      <c r="C105" s="595"/>
      <c r="D105" s="595"/>
      <c r="E105" s="595"/>
      <c r="F105" s="595"/>
      <c r="G105" s="595"/>
      <c r="H105" s="595"/>
      <c r="I105" s="595"/>
      <c r="J105" s="595"/>
      <c r="K105" s="595"/>
      <c r="L105" s="595"/>
      <c r="M105" s="595"/>
      <c r="N105" s="5"/>
      <c r="O105" s="5"/>
      <c r="P105" s="5"/>
      <c r="Q105" s="147"/>
      <c r="R105" s="5"/>
      <c r="S105" s="5"/>
      <c r="T105" s="5"/>
      <c r="U105" s="5"/>
      <c r="V105" s="5"/>
      <c r="W105" s="5"/>
    </row>
    <row r="106" spans="1:23" ht="82.5" customHeight="1" x14ac:dyDescent="0.25">
      <c r="A106" s="49" t="s">
        <v>636</v>
      </c>
      <c r="B106" s="148"/>
      <c r="C106" s="148"/>
      <c r="D106" s="148"/>
      <c r="E106" s="148"/>
      <c r="F106" s="148"/>
      <c r="G106" s="148"/>
      <c r="H106" s="148"/>
      <c r="I106" s="148"/>
      <c r="J106" s="148"/>
      <c r="K106" s="149">
        <f>L73+L94</f>
        <v>58097.637999999999</v>
      </c>
      <c r="L106" s="693">
        <f>L84+L64</f>
        <v>307191357</v>
      </c>
      <c r="M106" s="150"/>
      <c r="N106" s="5"/>
      <c r="O106" s="5"/>
      <c r="P106" s="5"/>
      <c r="Q106" s="147"/>
      <c r="R106" s="5"/>
      <c r="S106" s="5"/>
      <c r="T106" s="5"/>
      <c r="U106" s="5"/>
      <c r="V106" s="5"/>
      <c r="W106" s="5"/>
    </row>
    <row r="107" spans="1:23" ht="30" customHeight="1" x14ac:dyDescent="0.25">
      <c r="A107" s="545" t="s">
        <v>637</v>
      </c>
      <c r="B107" s="543"/>
      <c r="C107" s="543"/>
      <c r="D107" s="543"/>
      <c r="E107" s="543"/>
      <c r="F107" s="543"/>
      <c r="G107" s="543"/>
      <c r="H107" s="543"/>
      <c r="I107" s="543"/>
      <c r="J107" s="543"/>
      <c r="K107" s="543"/>
      <c r="L107" s="543"/>
      <c r="M107" s="543"/>
      <c r="N107" s="5"/>
      <c r="O107" s="5"/>
      <c r="P107" s="5"/>
      <c r="Q107" s="5"/>
      <c r="R107" s="5"/>
      <c r="S107" s="5"/>
      <c r="T107" s="5"/>
      <c r="U107" s="5"/>
      <c r="V107" s="5"/>
      <c r="W107" s="5"/>
    </row>
    <row r="108" spans="1:23" ht="30" customHeight="1" x14ac:dyDescent="0.25">
      <c r="A108" s="546" t="s">
        <v>41</v>
      </c>
      <c r="B108" s="543"/>
      <c r="C108" s="543"/>
      <c r="D108" s="543"/>
      <c r="E108" s="543"/>
      <c r="F108" s="543"/>
      <c r="G108" s="543"/>
      <c r="H108" s="543"/>
      <c r="I108" s="543"/>
      <c r="J108" s="543"/>
      <c r="K108" s="543"/>
      <c r="L108" s="543"/>
      <c r="M108" s="543"/>
      <c r="N108" s="5"/>
      <c r="O108" s="5"/>
      <c r="P108" s="5"/>
      <c r="Q108" s="5"/>
      <c r="R108" s="5"/>
      <c r="S108" s="5"/>
      <c r="T108" s="5"/>
      <c r="U108" s="5"/>
      <c r="V108" s="5"/>
      <c r="W108" s="5"/>
    </row>
    <row r="109" spans="1:23" ht="30" customHeight="1" x14ac:dyDescent="0.25">
      <c r="A109" s="547" t="s">
        <v>42</v>
      </c>
      <c r="B109" s="543"/>
      <c r="C109" s="543"/>
      <c r="D109" s="543"/>
      <c r="E109" s="543"/>
      <c r="F109" s="543"/>
      <c r="G109" s="543"/>
      <c r="H109" s="543"/>
      <c r="I109" s="543"/>
      <c r="J109" s="543"/>
      <c r="K109" s="543"/>
      <c r="L109" s="543"/>
      <c r="M109" s="543"/>
      <c r="N109" s="5"/>
      <c r="O109" s="5"/>
      <c r="P109" s="5"/>
      <c r="Q109" s="5"/>
      <c r="R109" s="5"/>
      <c r="S109" s="5"/>
      <c r="T109" s="5"/>
      <c r="U109" s="5"/>
      <c r="V109" s="5"/>
      <c r="W109" s="5"/>
    </row>
    <row r="110" spans="1:23" ht="30" customHeight="1" thickBot="1" x14ac:dyDescent="0.3">
      <c r="A110" s="564" t="s">
        <v>609</v>
      </c>
      <c r="B110" s="556"/>
      <c r="C110" s="556"/>
      <c r="D110" s="556"/>
      <c r="E110" s="556"/>
      <c r="F110" s="556"/>
      <c r="G110" s="556"/>
      <c r="H110" s="556"/>
      <c r="I110" s="556"/>
      <c r="J110" s="556"/>
      <c r="K110" s="556"/>
      <c r="L110" s="556"/>
      <c r="M110" s="556"/>
      <c r="N110" s="5"/>
      <c r="O110" s="5"/>
      <c r="P110" s="5"/>
      <c r="Q110" s="5"/>
      <c r="R110" s="5"/>
      <c r="S110" s="5"/>
      <c r="T110" s="5"/>
      <c r="U110" s="5"/>
      <c r="V110" s="5"/>
      <c r="W110" s="5"/>
    </row>
    <row r="111" spans="1:23" ht="30" hidden="1" customHeight="1" thickBot="1" x14ac:dyDescent="0.3">
      <c r="A111" s="151"/>
      <c r="B111" s="152"/>
      <c r="C111" s="152"/>
      <c r="D111" s="153"/>
      <c r="E111" s="153"/>
      <c r="F111" s="5"/>
      <c r="G111" s="611"/>
      <c r="H111" s="543"/>
      <c r="I111" s="154"/>
      <c r="J111" s="154"/>
      <c r="K111" s="154"/>
      <c r="L111" s="694"/>
      <c r="M111" s="5"/>
      <c r="N111" s="5"/>
      <c r="O111" s="5"/>
      <c r="P111" s="5"/>
      <c r="Q111" s="5"/>
      <c r="R111" s="5"/>
      <c r="S111" s="5"/>
      <c r="T111" s="5"/>
      <c r="U111" s="5"/>
      <c r="V111" s="5"/>
      <c r="W111" s="5"/>
    </row>
    <row r="112" spans="1:23" ht="30" customHeight="1" thickTop="1" x14ac:dyDescent="0.25">
      <c r="A112" s="68"/>
      <c r="B112" s="71"/>
      <c r="C112" s="71"/>
      <c r="D112" s="69"/>
      <c r="E112" s="69"/>
      <c r="F112" s="69"/>
      <c r="G112" s="70"/>
      <c r="H112" s="155"/>
      <c r="I112" s="155"/>
      <c r="J112" s="156"/>
      <c r="K112" s="156"/>
      <c r="L112" s="695"/>
      <c r="M112" s="599" t="s">
        <v>4</v>
      </c>
      <c r="N112" s="73"/>
      <c r="O112" s="74"/>
      <c r="P112" s="74"/>
      <c r="Q112" s="74"/>
      <c r="R112" s="74"/>
      <c r="S112" s="74"/>
      <c r="T112" s="74"/>
      <c r="U112" s="74"/>
      <c r="V112" s="74"/>
      <c r="W112" s="74"/>
    </row>
    <row r="113" spans="1:23" ht="30" customHeight="1" x14ac:dyDescent="0.25">
      <c r="A113" s="605" t="s">
        <v>5</v>
      </c>
      <c r="B113" s="122" t="s">
        <v>6</v>
      </c>
      <c r="C113" s="122" t="s">
        <v>26</v>
      </c>
      <c r="D113" s="75" t="s">
        <v>7</v>
      </c>
      <c r="E113" s="578">
        <v>2015</v>
      </c>
      <c r="F113" s="584">
        <v>2016</v>
      </c>
      <c r="G113" s="584">
        <v>2017</v>
      </c>
      <c r="H113" s="552">
        <v>2018</v>
      </c>
      <c r="I113" s="552">
        <v>2019</v>
      </c>
      <c r="J113" s="552">
        <v>2020</v>
      </c>
      <c r="K113" s="552">
        <v>2021</v>
      </c>
      <c r="L113" s="678">
        <v>2022</v>
      </c>
      <c r="M113" s="600"/>
      <c r="N113" s="73"/>
      <c r="O113" s="74"/>
      <c r="P113" s="74"/>
      <c r="Q113" s="74"/>
      <c r="R113" s="74"/>
      <c r="S113" s="74"/>
      <c r="T113" s="74"/>
      <c r="U113" s="74"/>
      <c r="V113" s="74"/>
      <c r="W113" s="74"/>
    </row>
    <row r="114" spans="1:23" ht="30" customHeight="1" x14ac:dyDescent="0.25">
      <c r="A114" s="565"/>
      <c r="B114" s="76" t="s">
        <v>14</v>
      </c>
      <c r="C114" s="76" t="s">
        <v>27</v>
      </c>
      <c r="D114" s="76" t="s">
        <v>15</v>
      </c>
      <c r="E114" s="541"/>
      <c r="F114" s="541"/>
      <c r="G114" s="541"/>
      <c r="H114" s="548"/>
      <c r="I114" s="548"/>
      <c r="J114" s="548"/>
      <c r="K114" s="548"/>
      <c r="L114" s="679"/>
      <c r="M114" s="601" t="s">
        <v>16</v>
      </c>
      <c r="N114" s="73"/>
      <c r="O114" s="74"/>
      <c r="P114" s="74"/>
      <c r="Q114" s="74"/>
      <c r="R114" s="74"/>
      <c r="S114" s="74"/>
      <c r="T114" s="74"/>
      <c r="U114" s="74"/>
      <c r="V114" s="74"/>
      <c r="W114" s="74"/>
    </row>
    <row r="115" spans="1:23" ht="45" customHeight="1" x14ac:dyDescent="0.25">
      <c r="A115" s="77"/>
      <c r="B115" s="123"/>
      <c r="C115" s="123"/>
      <c r="D115" s="78"/>
      <c r="E115" s="78"/>
      <c r="F115" s="78"/>
      <c r="G115" s="78"/>
      <c r="H115" s="157"/>
      <c r="I115" s="124"/>
      <c r="J115" s="25"/>
      <c r="K115" s="25"/>
      <c r="L115" s="687"/>
      <c r="M115" s="602"/>
      <c r="N115" s="73"/>
      <c r="O115" s="74"/>
      <c r="P115" s="74"/>
      <c r="Q115" s="74"/>
      <c r="R115" s="74"/>
      <c r="S115" s="74"/>
      <c r="T115" s="74"/>
      <c r="U115" s="74"/>
      <c r="V115" s="74"/>
      <c r="W115" s="74"/>
    </row>
    <row r="116" spans="1:23" ht="30" customHeight="1" x14ac:dyDescent="0.25">
      <c r="A116" s="81"/>
      <c r="B116" s="101"/>
      <c r="C116" s="101"/>
      <c r="D116" s="82"/>
      <c r="E116" s="84"/>
      <c r="F116" s="84"/>
      <c r="G116" s="28"/>
      <c r="H116" s="85"/>
      <c r="I116" s="85"/>
      <c r="J116" s="85"/>
      <c r="K116" s="85"/>
      <c r="L116" s="681"/>
      <c r="M116" s="130"/>
      <c r="N116" s="87"/>
      <c r="O116" s="88"/>
      <c r="P116" s="88"/>
      <c r="Q116" s="88"/>
      <c r="R116" s="88"/>
      <c r="S116" s="88"/>
      <c r="T116" s="88"/>
      <c r="U116" s="88"/>
      <c r="V116" s="88"/>
      <c r="W116" s="88"/>
    </row>
    <row r="117" spans="1:23" ht="30" customHeight="1" x14ac:dyDescent="0.25">
      <c r="A117" s="89">
        <v>1</v>
      </c>
      <c r="B117" s="158" t="s">
        <v>44</v>
      </c>
      <c r="C117" s="616"/>
      <c r="D117" s="92" t="s">
        <v>45</v>
      </c>
      <c r="E117" s="93">
        <v>29653912</v>
      </c>
      <c r="F117" s="160">
        <v>351292019</v>
      </c>
      <c r="G117" s="95">
        <v>38311574</v>
      </c>
      <c r="H117" s="96">
        <v>47552496</v>
      </c>
      <c r="I117" s="96">
        <v>47157593</v>
      </c>
      <c r="J117" s="95">
        <v>14085584</v>
      </c>
      <c r="K117" s="95">
        <v>10191208</v>
      </c>
      <c r="L117" s="682">
        <v>28977970</v>
      </c>
      <c r="M117" s="97">
        <f>(((F117-E117)/E117)+((G117-F117)/F117)+((H117-G117)/G117)+((I117-H117)/H117)+((J117-I117)/I117)/5)/100</f>
        <v>0.10048094440992114</v>
      </c>
      <c r="N117" s="87"/>
      <c r="O117" s="88"/>
      <c r="P117" s="88"/>
      <c r="Q117" s="88"/>
      <c r="R117" s="88"/>
      <c r="S117" s="88"/>
      <c r="T117" s="88"/>
      <c r="U117" s="88"/>
      <c r="V117" s="88"/>
      <c r="W117" s="88"/>
    </row>
    <row r="118" spans="1:23" ht="30" customHeight="1" x14ac:dyDescent="0.25">
      <c r="A118" s="89"/>
      <c r="B118" s="161" t="s">
        <v>46</v>
      </c>
      <c r="C118" s="541"/>
      <c r="D118" s="162" t="s">
        <v>47</v>
      </c>
      <c r="E118" s="93"/>
      <c r="F118" s="93"/>
      <c r="G118" s="95"/>
      <c r="H118" s="96"/>
      <c r="I118" s="96"/>
      <c r="J118" s="95"/>
      <c r="K118" s="95"/>
      <c r="L118" s="682"/>
      <c r="M118" s="136"/>
      <c r="N118" s="87"/>
      <c r="O118" s="88"/>
      <c r="P118" s="88"/>
      <c r="Q118" s="88"/>
      <c r="R118" s="88"/>
      <c r="S118" s="88"/>
      <c r="T118" s="88"/>
      <c r="U118" s="88"/>
      <c r="V118" s="88"/>
      <c r="W118" s="88"/>
    </row>
    <row r="119" spans="1:23" ht="30" customHeight="1" x14ac:dyDescent="0.25">
      <c r="A119" s="89"/>
      <c r="B119" s="161"/>
      <c r="C119" s="138"/>
      <c r="D119" s="162"/>
      <c r="E119" s="93"/>
      <c r="F119" s="93"/>
      <c r="G119" s="95"/>
      <c r="H119" s="96"/>
      <c r="I119" s="96"/>
      <c r="J119" s="95"/>
      <c r="K119" s="95"/>
      <c r="L119" s="682"/>
      <c r="M119" s="136"/>
      <c r="N119" s="163"/>
      <c r="O119" s="88"/>
      <c r="P119" s="88"/>
      <c r="Q119" s="88"/>
      <c r="R119" s="88"/>
      <c r="S119" s="88"/>
      <c r="T119" s="88"/>
      <c r="U119" s="88"/>
      <c r="V119" s="88"/>
      <c r="W119" s="88"/>
    </row>
    <row r="120" spans="1:23" ht="30" customHeight="1" x14ac:dyDescent="0.25">
      <c r="A120" s="89">
        <v>2</v>
      </c>
      <c r="B120" s="158" t="s">
        <v>50</v>
      </c>
      <c r="C120" s="616"/>
      <c r="D120" s="92" t="s">
        <v>45</v>
      </c>
      <c r="E120" s="93">
        <v>39423762</v>
      </c>
      <c r="F120" s="93">
        <v>20765155</v>
      </c>
      <c r="G120" s="95">
        <v>37400626</v>
      </c>
      <c r="H120" s="96">
        <v>36136081</v>
      </c>
      <c r="I120" s="96">
        <v>43416393</v>
      </c>
      <c r="J120" s="95">
        <v>18269065</v>
      </c>
      <c r="K120" s="95">
        <v>14394927</v>
      </c>
      <c r="L120" s="682">
        <v>30472354</v>
      </c>
      <c r="M120" s="97">
        <f>(((F120-E120)/E120)+((G120-F120)/F120)+((H120-G120)/G120)+((I120-H120)/H120)+((J120-I120)/I120)/5)/100</f>
        <v>3.7965704861742723E-3</v>
      </c>
      <c r="N120" s="164"/>
      <c r="O120" s="88"/>
      <c r="P120" s="88"/>
      <c r="Q120" s="88"/>
      <c r="R120" s="88"/>
      <c r="S120" s="88"/>
      <c r="T120" s="88"/>
      <c r="U120" s="88"/>
      <c r="V120" s="88"/>
      <c r="W120" s="88"/>
    </row>
    <row r="121" spans="1:23" ht="30" customHeight="1" x14ac:dyDescent="0.25">
      <c r="A121" s="89"/>
      <c r="B121" s="161" t="s">
        <v>51</v>
      </c>
      <c r="C121" s="541"/>
      <c r="D121" s="162" t="s">
        <v>47</v>
      </c>
      <c r="E121" s="93"/>
      <c r="F121" s="93"/>
      <c r="G121" s="95"/>
      <c r="H121" s="96"/>
      <c r="I121" s="96"/>
      <c r="J121" s="95"/>
      <c r="K121" s="95"/>
      <c r="L121" s="682"/>
      <c r="M121" s="136"/>
      <c r="N121" s="164"/>
      <c r="O121" s="88"/>
      <c r="P121" s="88"/>
      <c r="Q121" s="88"/>
      <c r="R121" s="88"/>
      <c r="S121" s="88"/>
      <c r="T121" s="88"/>
      <c r="U121" s="88"/>
      <c r="V121" s="88"/>
      <c r="W121" s="88"/>
    </row>
    <row r="122" spans="1:23" ht="30" customHeight="1" x14ac:dyDescent="0.25">
      <c r="A122" s="89"/>
      <c r="B122" s="161"/>
      <c r="C122" s="138"/>
      <c r="D122" s="162"/>
      <c r="E122" s="93"/>
      <c r="F122" s="93"/>
      <c r="G122" s="95"/>
      <c r="H122" s="96"/>
      <c r="I122" s="96"/>
      <c r="J122" s="95"/>
      <c r="K122" s="95"/>
      <c r="L122" s="682"/>
      <c r="M122" s="136"/>
      <c r="N122" s="163"/>
      <c r="O122" s="88"/>
      <c r="P122" s="88"/>
      <c r="Q122" s="88"/>
      <c r="R122" s="88"/>
      <c r="S122" s="88"/>
      <c r="T122" s="88"/>
      <c r="U122" s="88"/>
      <c r="V122" s="88"/>
      <c r="W122" s="88"/>
    </row>
    <row r="123" spans="1:23" ht="30" customHeight="1" x14ac:dyDescent="0.25">
      <c r="A123" s="89">
        <v>3</v>
      </c>
      <c r="B123" s="158" t="s">
        <v>1372</v>
      </c>
      <c r="C123" s="616"/>
      <c r="D123" s="92" t="s">
        <v>45</v>
      </c>
      <c r="E123" s="93">
        <v>257532082</v>
      </c>
      <c r="F123" s="93">
        <v>279097118</v>
      </c>
      <c r="G123" s="95">
        <v>314317883</v>
      </c>
      <c r="H123" s="96">
        <v>334487297</v>
      </c>
      <c r="I123" s="96">
        <v>334102903</v>
      </c>
      <c r="J123" s="95">
        <v>154592896</v>
      </c>
      <c r="K123" s="95">
        <v>126588384</v>
      </c>
      <c r="L123" s="682">
        <v>217964892</v>
      </c>
      <c r="M123" s="97">
        <f>(((F123-E123)/E123)+((G123-F123)/F123)+((H123-G123)/G123)+((I123-H123)/H123)+((J123-I123)/I123)/5)/100</f>
        <v>1.65494374548028E-3</v>
      </c>
      <c r="N123" s="164"/>
      <c r="O123" s="88"/>
      <c r="P123" s="88"/>
      <c r="Q123" s="88"/>
      <c r="R123" s="88"/>
      <c r="S123" s="88"/>
      <c r="T123" s="88"/>
      <c r="U123" s="88"/>
      <c r="V123" s="88"/>
      <c r="W123" s="88"/>
    </row>
    <row r="124" spans="1:23" ht="30" customHeight="1" x14ac:dyDescent="0.25">
      <c r="A124" s="89"/>
      <c r="B124" s="161" t="s">
        <v>1373</v>
      </c>
      <c r="C124" s="541"/>
      <c r="D124" s="162" t="s">
        <v>47</v>
      </c>
      <c r="E124" s="165"/>
      <c r="F124" s="93"/>
      <c r="G124" s="95"/>
      <c r="H124" s="96"/>
      <c r="I124" s="96"/>
      <c r="J124" s="95"/>
      <c r="K124" s="95"/>
      <c r="L124" s="682"/>
      <c r="M124" s="136"/>
      <c r="N124" s="164"/>
      <c r="O124" s="88"/>
      <c r="P124" s="88"/>
      <c r="Q124" s="88"/>
      <c r="R124" s="88"/>
      <c r="S124" s="88"/>
      <c r="T124" s="88"/>
      <c r="U124" s="88"/>
      <c r="V124" s="88"/>
      <c r="W124" s="88"/>
    </row>
    <row r="125" spans="1:23" ht="30" customHeight="1" x14ac:dyDescent="0.25">
      <c r="A125" s="89"/>
      <c r="B125" s="161"/>
      <c r="C125" s="138"/>
      <c r="D125" s="162"/>
      <c r="E125" s="165"/>
      <c r="F125" s="165"/>
      <c r="G125" s="166"/>
      <c r="H125" s="167"/>
      <c r="I125" s="96"/>
      <c r="J125" s="95"/>
      <c r="K125" s="95"/>
      <c r="L125" s="682"/>
      <c r="M125" s="136"/>
      <c r="N125" s="87"/>
      <c r="O125" s="88"/>
      <c r="P125" s="88"/>
      <c r="Q125" s="88"/>
      <c r="R125" s="88"/>
      <c r="S125" s="88"/>
      <c r="T125" s="88"/>
      <c r="U125" s="88"/>
      <c r="V125" s="88"/>
      <c r="W125" s="88"/>
    </row>
    <row r="126" spans="1:23" ht="30" customHeight="1" x14ac:dyDescent="0.25">
      <c r="A126" s="89" t="s">
        <v>56</v>
      </c>
      <c r="B126" s="158" t="s">
        <v>638</v>
      </c>
      <c r="C126" s="616"/>
      <c r="D126" s="92" t="s">
        <v>45</v>
      </c>
      <c r="E126" s="168" t="s">
        <v>88</v>
      </c>
      <c r="F126" s="168" t="s">
        <v>88</v>
      </c>
      <c r="G126" s="168" t="s">
        <v>88</v>
      </c>
      <c r="H126" s="168" t="s">
        <v>88</v>
      </c>
      <c r="I126" s="168" t="s">
        <v>88</v>
      </c>
      <c r="J126" s="168" t="s">
        <v>88</v>
      </c>
      <c r="K126" s="95">
        <v>1752444</v>
      </c>
      <c r="L126" s="682">
        <v>4578070</v>
      </c>
      <c r="M126" s="97" t="e">
        <f>(((F126-E126)/E126)+((G126-F126)/F126)+((H126-G126)/G126)+((I126-H126)/H126)+((J126-I126)/I126)/5)/100</f>
        <v>#VALUE!</v>
      </c>
      <c r="N126" s="87"/>
      <c r="O126" s="88"/>
      <c r="P126" s="88"/>
      <c r="Q126" s="88"/>
      <c r="R126" s="88"/>
      <c r="S126" s="88"/>
      <c r="T126" s="88"/>
      <c r="U126" s="88"/>
      <c r="V126" s="88"/>
      <c r="W126" s="88"/>
    </row>
    <row r="127" spans="1:23" ht="30" customHeight="1" x14ac:dyDescent="0.25">
      <c r="A127" s="89"/>
      <c r="B127" s="161" t="s">
        <v>58</v>
      </c>
      <c r="C127" s="541"/>
      <c r="D127" s="162" t="s">
        <v>47</v>
      </c>
      <c r="E127" s="165"/>
      <c r="F127" s="93"/>
      <c r="G127" s="95"/>
      <c r="H127" s="96"/>
      <c r="I127" s="96"/>
      <c r="J127" s="95"/>
      <c r="K127" s="95"/>
      <c r="L127" s="682"/>
      <c r="M127" s="136"/>
      <c r="N127" s="87"/>
      <c r="O127" s="88"/>
      <c r="P127" s="88"/>
      <c r="Q127" s="88"/>
      <c r="R127" s="88"/>
      <c r="S127" s="88"/>
      <c r="T127" s="88"/>
      <c r="U127" s="88"/>
      <c r="V127" s="88"/>
      <c r="W127" s="88"/>
    </row>
    <row r="128" spans="1:23" ht="30" customHeight="1" x14ac:dyDescent="0.25">
      <c r="A128" s="89"/>
      <c r="B128" s="158"/>
      <c r="C128" s="137"/>
      <c r="D128" s="92"/>
      <c r="E128" s="93"/>
      <c r="F128" s="93"/>
      <c r="G128" s="95"/>
      <c r="H128" s="96"/>
      <c r="I128" s="96"/>
      <c r="J128" s="95"/>
      <c r="K128" s="95"/>
      <c r="L128" s="682"/>
      <c r="M128" s="97"/>
      <c r="N128" s="87"/>
      <c r="O128" s="88"/>
      <c r="P128" s="88"/>
      <c r="Q128" s="88"/>
      <c r="R128" s="88"/>
      <c r="S128" s="88"/>
      <c r="T128" s="88"/>
      <c r="U128" s="88"/>
      <c r="V128" s="88"/>
      <c r="W128" s="88"/>
    </row>
    <row r="129" spans="1:23" ht="30" customHeight="1" x14ac:dyDescent="0.25">
      <c r="A129" s="89" t="s">
        <v>60</v>
      </c>
      <c r="B129" s="158" t="s">
        <v>61</v>
      </c>
      <c r="C129" s="616"/>
      <c r="D129" s="92" t="s">
        <v>45</v>
      </c>
      <c r="E129" s="93">
        <v>691820</v>
      </c>
      <c r="F129" s="93">
        <v>731024</v>
      </c>
      <c r="G129" s="95">
        <v>816140</v>
      </c>
      <c r="H129" s="96">
        <v>747457</v>
      </c>
      <c r="I129" s="96">
        <v>508138</v>
      </c>
      <c r="J129" s="95">
        <v>164795</v>
      </c>
      <c r="K129" s="95">
        <v>142648</v>
      </c>
      <c r="L129" s="682">
        <v>313662</v>
      </c>
      <c r="M129" s="97">
        <f>(((F129-E129)/E129)+((G129-F129)/F129)+((H129-G129)/G129)+((I129-H129)/H129)+((J129-I129)/I129)/5)/100</f>
        <v>-3.663693658362127E-3</v>
      </c>
      <c r="N129" s="87"/>
      <c r="O129" s="88"/>
      <c r="P129" s="88"/>
      <c r="Q129" s="88"/>
      <c r="R129" s="88"/>
      <c r="S129" s="88"/>
      <c r="T129" s="88"/>
      <c r="U129" s="88"/>
      <c r="V129" s="88"/>
      <c r="W129" s="88"/>
    </row>
    <row r="130" spans="1:23" ht="30" customHeight="1" x14ac:dyDescent="0.25">
      <c r="A130" s="89"/>
      <c r="B130" s="161" t="s">
        <v>62</v>
      </c>
      <c r="C130" s="541"/>
      <c r="D130" s="162" t="s">
        <v>47</v>
      </c>
      <c r="E130" s="93"/>
      <c r="F130" s="93"/>
      <c r="G130" s="95"/>
      <c r="H130" s="96"/>
      <c r="I130" s="96"/>
      <c r="J130" s="95"/>
      <c r="K130" s="95"/>
      <c r="L130" s="682"/>
      <c r="M130" s="136"/>
      <c r="N130" s="87"/>
      <c r="O130" s="88"/>
      <c r="P130" s="88"/>
      <c r="Q130" s="88"/>
      <c r="R130" s="88"/>
      <c r="S130" s="88"/>
      <c r="T130" s="88"/>
      <c r="U130" s="88"/>
      <c r="V130" s="88"/>
      <c r="W130" s="88"/>
    </row>
    <row r="131" spans="1:23" ht="30" customHeight="1" x14ac:dyDescent="0.25">
      <c r="A131" s="89"/>
      <c r="B131" s="161"/>
      <c r="C131" s="138"/>
      <c r="D131" s="162"/>
      <c r="E131" s="93"/>
      <c r="F131" s="93"/>
      <c r="G131" s="95"/>
      <c r="H131" s="96"/>
      <c r="I131" s="96"/>
      <c r="J131" s="95"/>
      <c r="K131" s="95"/>
      <c r="L131" s="682"/>
      <c r="M131" s="136"/>
      <c r="N131" s="87"/>
      <c r="O131" s="88"/>
      <c r="P131" s="88"/>
      <c r="Q131" s="88"/>
      <c r="R131" s="88"/>
      <c r="S131" s="88"/>
      <c r="T131" s="88"/>
      <c r="U131" s="88"/>
      <c r="V131" s="88"/>
      <c r="W131" s="88"/>
    </row>
    <row r="132" spans="1:23" ht="30" customHeight="1" x14ac:dyDescent="0.25">
      <c r="A132" s="89" t="s">
        <v>63</v>
      </c>
      <c r="B132" s="158" t="s">
        <v>64</v>
      </c>
      <c r="C132" s="616"/>
      <c r="D132" s="92" t="s">
        <v>45</v>
      </c>
      <c r="E132" s="169"/>
      <c r="F132" s="93">
        <v>25388</v>
      </c>
      <c r="G132" s="95">
        <v>55139</v>
      </c>
      <c r="H132" s="96">
        <v>39569</v>
      </c>
      <c r="I132" s="96">
        <v>41284</v>
      </c>
      <c r="J132" s="95">
        <v>24156</v>
      </c>
      <c r="K132" s="95">
        <v>34745</v>
      </c>
      <c r="L132" s="682">
        <v>32936</v>
      </c>
      <c r="M132" s="97" t="e">
        <f>(((F132-E132)/E132)+((G132-F132)/F132)+((H132-G132)/G132)+((I132-H132)/H132)+((J132-I132)/I132)/5)/100</f>
        <v>#DIV/0!</v>
      </c>
      <c r="N132" s="87"/>
      <c r="O132" s="88"/>
      <c r="P132" s="88"/>
      <c r="Q132" s="88"/>
      <c r="R132" s="88"/>
      <c r="S132" s="88"/>
      <c r="T132" s="88"/>
      <c r="U132" s="88"/>
      <c r="V132" s="88"/>
      <c r="W132" s="88"/>
    </row>
    <row r="133" spans="1:23" ht="15.75" customHeight="1" x14ac:dyDescent="0.25">
      <c r="A133" s="89"/>
      <c r="B133" s="161" t="s">
        <v>65</v>
      </c>
      <c r="C133" s="541"/>
      <c r="D133" s="162" t="s">
        <v>47</v>
      </c>
      <c r="E133" s="93"/>
      <c r="F133" s="93"/>
      <c r="G133" s="95"/>
      <c r="H133" s="96"/>
      <c r="I133" s="96"/>
      <c r="J133" s="95"/>
      <c r="K133" s="95"/>
      <c r="L133" s="682"/>
      <c r="M133" s="136"/>
      <c r="N133" s="87"/>
      <c r="O133" s="88"/>
      <c r="P133" s="88"/>
      <c r="Q133" s="88"/>
      <c r="R133" s="88"/>
      <c r="S133" s="88"/>
      <c r="T133" s="88"/>
      <c r="U133" s="88"/>
      <c r="V133" s="88"/>
      <c r="W133" s="88"/>
    </row>
    <row r="134" spans="1:23" ht="30" customHeight="1" x14ac:dyDescent="0.25">
      <c r="A134" s="89"/>
      <c r="B134" s="158"/>
      <c r="C134" s="129"/>
      <c r="D134" s="92"/>
      <c r="E134" s="93"/>
      <c r="F134" s="93"/>
      <c r="G134" s="95"/>
      <c r="H134" s="96"/>
      <c r="I134" s="96"/>
      <c r="J134" s="95"/>
      <c r="K134" s="95"/>
      <c r="L134" s="682"/>
      <c r="M134" s="136"/>
      <c r="N134" s="87"/>
      <c r="O134" s="88"/>
      <c r="P134" s="88"/>
      <c r="Q134" s="88"/>
      <c r="R134" s="88"/>
      <c r="S134" s="88"/>
      <c r="T134" s="88"/>
      <c r="U134" s="88"/>
      <c r="V134" s="88"/>
      <c r="W134" s="88"/>
    </row>
    <row r="135" spans="1:23" ht="30" customHeight="1" x14ac:dyDescent="0.25">
      <c r="A135" s="89" t="s">
        <v>66</v>
      </c>
      <c r="B135" s="158" t="s">
        <v>639</v>
      </c>
      <c r="C135" s="616"/>
      <c r="D135" s="92" t="s">
        <v>45</v>
      </c>
      <c r="E135" s="159">
        <v>418831</v>
      </c>
      <c r="F135" s="159">
        <v>507739</v>
      </c>
      <c r="G135" s="170">
        <v>537062</v>
      </c>
      <c r="H135" s="171">
        <v>511998</v>
      </c>
      <c r="I135" s="171">
        <v>0</v>
      </c>
      <c r="J135" s="170">
        <v>0</v>
      </c>
      <c r="K135" s="170">
        <v>0</v>
      </c>
      <c r="L135" s="682">
        <v>0</v>
      </c>
      <c r="M135" s="97" t="e">
        <f>(((F135-E135)/E135)+((G135-F135)/F135)+((H135-G135)/G135)+((I135-H135)/H135)+((J135-I135)/I135)/5)/100</f>
        <v>#DIV/0!</v>
      </c>
      <c r="N135" s="87"/>
      <c r="O135" s="88"/>
      <c r="P135" s="88"/>
      <c r="Q135" s="88"/>
      <c r="R135" s="88"/>
      <c r="S135" s="88"/>
      <c r="T135" s="88"/>
      <c r="U135" s="88"/>
      <c r="V135" s="88"/>
      <c r="W135" s="88"/>
    </row>
    <row r="136" spans="1:23" ht="15.75" customHeight="1" x14ac:dyDescent="0.25">
      <c r="A136" s="89"/>
      <c r="B136" s="161" t="s">
        <v>69</v>
      </c>
      <c r="C136" s="541"/>
      <c r="D136" s="162" t="s">
        <v>47</v>
      </c>
      <c r="E136" s="93"/>
      <c r="F136" s="93"/>
      <c r="G136" s="95"/>
      <c r="H136" s="96"/>
      <c r="I136" s="96"/>
      <c r="J136" s="95"/>
      <c r="K136" s="95"/>
      <c r="L136" s="682"/>
      <c r="M136" s="136"/>
      <c r="N136" s="87"/>
      <c r="O136" s="88"/>
      <c r="P136" s="88"/>
      <c r="Q136" s="88"/>
      <c r="R136" s="88"/>
      <c r="S136" s="88"/>
      <c r="T136" s="88"/>
      <c r="U136" s="88"/>
      <c r="V136" s="88"/>
      <c r="W136" s="88"/>
    </row>
    <row r="137" spans="1:23" ht="30" customHeight="1" x14ac:dyDescent="0.25">
      <c r="A137" s="89"/>
      <c r="B137" s="161"/>
      <c r="C137" s="137"/>
      <c r="D137" s="162"/>
      <c r="E137" s="93"/>
      <c r="F137" s="93"/>
      <c r="G137" s="95"/>
      <c r="H137" s="96"/>
      <c r="I137" s="96"/>
      <c r="J137" s="95"/>
      <c r="K137" s="95"/>
      <c r="L137" s="682"/>
      <c r="M137" s="136"/>
      <c r="N137" s="87"/>
      <c r="O137" s="88"/>
      <c r="P137" s="88"/>
      <c r="Q137" s="88"/>
      <c r="R137" s="88"/>
      <c r="S137" s="88"/>
      <c r="T137" s="88"/>
      <c r="U137" s="88"/>
      <c r="V137" s="88"/>
      <c r="W137" s="88"/>
    </row>
    <row r="138" spans="1:23" ht="30" customHeight="1" x14ac:dyDescent="0.25">
      <c r="A138" s="89" t="s">
        <v>70</v>
      </c>
      <c r="B138" s="158" t="s">
        <v>71</v>
      </c>
      <c r="C138" s="616"/>
      <c r="D138" s="92" t="s">
        <v>45</v>
      </c>
      <c r="E138" s="159">
        <v>103882</v>
      </c>
      <c r="F138" s="159">
        <v>109676</v>
      </c>
      <c r="G138" s="170">
        <v>80020</v>
      </c>
      <c r="H138" s="171">
        <v>92730</v>
      </c>
      <c r="I138" s="171">
        <v>83012</v>
      </c>
      <c r="J138" s="170">
        <v>23285</v>
      </c>
      <c r="K138" s="170">
        <v>31650</v>
      </c>
      <c r="L138" s="682">
        <v>81459</v>
      </c>
      <c r="M138" s="97">
        <f>(((F138-E138)/E138)+((G138-F138)/F138)+((H138-G138)/G138)+((I138-H138)/H138)+((J138-I138)/I138)/5)/100</f>
        <v>-3.0448488343477703E-3</v>
      </c>
      <c r="N138" s="87"/>
      <c r="O138" s="88"/>
      <c r="P138" s="88"/>
      <c r="Q138" s="88"/>
      <c r="R138" s="88"/>
      <c r="S138" s="88"/>
      <c r="T138" s="88"/>
      <c r="U138" s="88"/>
      <c r="V138" s="88"/>
      <c r="W138" s="88"/>
    </row>
    <row r="139" spans="1:23" ht="15.75" customHeight="1" x14ac:dyDescent="0.25">
      <c r="A139" s="89"/>
      <c r="B139" s="161" t="s">
        <v>72</v>
      </c>
      <c r="C139" s="541"/>
      <c r="D139" s="162" t="s">
        <v>47</v>
      </c>
      <c r="E139" s="168"/>
      <c r="F139" s="159"/>
      <c r="G139" s="170"/>
      <c r="H139" s="171"/>
      <c r="I139" s="171"/>
      <c r="J139" s="170"/>
      <c r="K139" s="170"/>
      <c r="L139" s="696"/>
      <c r="M139" s="136"/>
      <c r="N139" s="87"/>
      <c r="O139" s="88"/>
      <c r="P139" s="88"/>
      <c r="Q139" s="88"/>
      <c r="R139" s="88"/>
      <c r="S139" s="88"/>
      <c r="T139" s="88"/>
      <c r="U139" s="88"/>
      <c r="V139" s="88"/>
      <c r="W139" s="88"/>
    </row>
    <row r="140" spans="1:23" ht="30" customHeight="1" x14ac:dyDescent="0.25">
      <c r="A140" s="89"/>
      <c r="B140" s="161"/>
      <c r="C140" s="137"/>
      <c r="D140" s="162"/>
      <c r="E140" s="168"/>
      <c r="F140" s="159"/>
      <c r="G140" s="170"/>
      <c r="H140" s="171"/>
      <c r="I140" s="171"/>
      <c r="J140" s="170"/>
      <c r="K140" s="170"/>
      <c r="L140" s="696"/>
      <c r="M140" s="136"/>
      <c r="N140" s="87"/>
      <c r="O140" s="88"/>
      <c r="P140" s="88"/>
      <c r="Q140" s="88"/>
      <c r="R140" s="88"/>
      <c r="S140" s="88"/>
      <c r="T140" s="88"/>
      <c r="U140" s="88"/>
      <c r="V140" s="88"/>
      <c r="W140" s="88"/>
    </row>
    <row r="141" spans="1:23" ht="30" customHeight="1" x14ac:dyDescent="0.25">
      <c r="A141" s="89" t="s">
        <v>73</v>
      </c>
      <c r="B141" s="158" t="s">
        <v>74</v>
      </c>
      <c r="C141" s="616"/>
      <c r="D141" s="92" t="s">
        <v>45</v>
      </c>
      <c r="E141" s="159">
        <v>17679</v>
      </c>
      <c r="F141" s="159">
        <v>28914</v>
      </c>
      <c r="G141" s="170">
        <v>32968</v>
      </c>
      <c r="H141" s="171">
        <v>23842</v>
      </c>
      <c r="I141" s="171">
        <v>20825</v>
      </c>
      <c r="J141" s="170">
        <v>0</v>
      </c>
      <c r="K141" s="170">
        <v>0</v>
      </c>
      <c r="L141" s="682">
        <v>0</v>
      </c>
      <c r="M141" s="97">
        <f>(((F141-E141)/E141)+((G141-F141)/F141)+((H141-G141)/G141)+((I141-H141)/H141)+((J141-I141)/I141)/5)/100</f>
        <v>1.7235336314558474E-3</v>
      </c>
      <c r="N141" s="87"/>
      <c r="O141" s="88"/>
      <c r="P141" s="88"/>
      <c r="Q141" s="88"/>
      <c r="R141" s="88"/>
      <c r="S141" s="88"/>
      <c r="T141" s="88"/>
      <c r="U141" s="88"/>
      <c r="V141" s="88"/>
      <c r="W141" s="88"/>
    </row>
    <row r="142" spans="1:23" ht="30" customHeight="1" x14ac:dyDescent="0.25">
      <c r="A142" s="89"/>
      <c r="B142" s="161" t="s">
        <v>75</v>
      </c>
      <c r="C142" s="541"/>
      <c r="D142" s="162" t="s">
        <v>47</v>
      </c>
      <c r="E142" s="168"/>
      <c r="F142" s="159"/>
      <c r="G142" s="170"/>
      <c r="H142" s="171"/>
      <c r="I142" s="171"/>
      <c r="J142" s="170"/>
      <c r="K142" s="170"/>
      <c r="L142" s="696"/>
      <c r="M142" s="136"/>
      <c r="N142" s="87"/>
      <c r="O142" s="88"/>
      <c r="P142" s="88"/>
      <c r="Q142" s="88"/>
      <c r="R142" s="88"/>
      <c r="S142" s="88"/>
      <c r="T142" s="88"/>
      <c r="U142" s="88"/>
      <c r="V142" s="88"/>
      <c r="W142" s="88"/>
    </row>
    <row r="143" spans="1:23" ht="30" customHeight="1" x14ac:dyDescent="0.25">
      <c r="A143" s="89"/>
      <c r="B143" s="161"/>
      <c r="C143" s="137"/>
      <c r="D143" s="162"/>
      <c r="E143" s="168"/>
      <c r="F143" s="159"/>
      <c r="G143" s="170"/>
      <c r="H143" s="171"/>
      <c r="I143" s="171"/>
      <c r="J143" s="170"/>
      <c r="K143" s="170"/>
      <c r="L143" s="696"/>
      <c r="M143" s="136"/>
      <c r="N143" s="87"/>
      <c r="O143" s="88"/>
      <c r="P143" s="88"/>
      <c r="Q143" s="88"/>
      <c r="R143" s="88"/>
      <c r="S143" s="88"/>
      <c r="T143" s="88"/>
      <c r="U143" s="88"/>
      <c r="V143" s="88"/>
      <c r="W143" s="88"/>
    </row>
    <row r="144" spans="1:23" ht="30" customHeight="1" x14ac:dyDescent="0.25">
      <c r="A144" s="89" t="s">
        <v>76</v>
      </c>
      <c r="B144" s="158" t="s">
        <v>77</v>
      </c>
      <c r="C144" s="616"/>
      <c r="D144" s="92" t="s">
        <v>45</v>
      </c>
      <c r="E144" s="168">
        <v>0</v>
      </c>
      <c r="F144" s="159">
        <v>484123</v>
      </c>
      <c r="G144" s="170">
        <v>44641</v>
      </c>
      <c r="H144" s="171">
        <v>40445</v>
      </c>
      <c r="I144" s="171">
        <v>66232</v>
      </c>
      <c r="J144" s="170">
        <v>22422</v>
      </c>
      <c r="K144" s="170">
        <v>48116</v>
      </c>
      <c r="L144" s="682">
        <v>62099</v>
      </c>
      <c r="M144" s="97" t="e">
        <f>(((F144-E144)/E144)+((G144-F144)/F144)+((H144-G144)/G144)+((I144-H144)/H144)+((J144-I144)/I144)/5)/100</f>
        <v>#DIV/0!</v>
      </c>
      <c r="N144" s="87"/>
      <c r="O144" s="88"/>
      <c r="P144" s="88"/>
      <c r="Q144" s="88"/>
      <c r="R144" s="88"/>
      <c r="S144" s="88"/>
      <c r="T144" s="88"/>
      <c r="U144" s="88"/>
      <c r="V144" s="88"/>
      <c r="W144" s="88"/>
    </row>
    <row r="145" spans="1:23" ht="15.75" customHeight="1" x14ac:dyDescent="0.25">
      <c r="A145" s="89"/>
      <c r="B145" s="161" t="s">
        <v>78</v>
      </c>
      <c r="C145" s="541"/>
      <c r="D145" s="162" t="s">
        <v>47</v>
      </c>
      <c r="E145" s="168"/>
      <c r="F145" s="159"/>
      <c r="G145" s="170"/>
      <c r="H145" s="171"/>
      <c r="I145" s="171"/>
      <c r="J145" s="170"/>
      <c r="K145" s="170"/>
      <c r="L145" s="696"/>
      <c r="M145" s="136"/>
      <c r="N145" s="87"/>
      <c r="O145" s="88"/>
      <c r="P145" s="88"/>
      <c r="Q145" s="88"/>
      <c r="R145" s="88"/>
      <c r="S145" s="88"/>
      <c r="T145" s="88"/>
      <c r="U145" s="88"/>
      <c r="V145" s="88"/>
      <c r="W145" s="88"/>
    </row>
    <row r="146" spans="1:23" ht="30" customHeight="1" x14ac:dyDescent="0.25">
      <c r="A146" s="89"/>
      <c r="B146" s="161"/>
      <c r="C146" s="137"/>
      <c r="D146" s="162"/>
      <c r="E146" s="168"/>
      <c r="F146" s="159"/>
      <c r="G146" s="170"/>
      <c r="H146" s="171"/>
      <c r="I146" s="171"/>
      <c r="J146" s="170"/>
      <c r="K146" s="170"/>
      <c r="L146" s="696"/>
      <c r="M146" s="136"/>
      <c r="N146" s="87"/>
      <c r="O146" s="88"/>
      <c r="P146" s="88"/>
      <c r="Q146" s="88"/>
      <c r="R146" s="88"/>
      <c r="S146" s="88"/>
      <c r="T146" s="88"/>
      <c r="U146" s="88"/>
      <c r="V146" s="88"/>
      <c r="W146" s="88"/>
    </row>
    <row r="147" spans="1:23" ht="30" customHeight="1" x14ac:dyDescent="0.25">
      <c r="A147" s="89" t="s">
        <v>79</v>
      </c>
      <c r="B147" s="158" t="s">
        <v>640</v>
      </c>
      <c r="C147" s="616"/>
      <c r="D147" s="92" t="s">
        <v>45</v>
      </c>
      <c r="E147" s="168">
        <v>0</v>
      </c>
      <c r="F147" s="159">
        <v>700955</v>
      </c>
      <c r="G147" s="170">
        <v>767217</v>
      </c>
      <c r="H147" s="171">
        <v>799240</v>
      </c>
      <c r="I147" s="171">
        <v>0</v>
      </c>
      <c r="J147" s="170">
        <v>0</v>
      </c>
      <c r="K147" s="170">
        <v>0</v>
      </c>
      <c r="L147" s="682">
        <v>0</v>
      </c>
      <c r="M147" s="97" t="e">
        <f>(((F147-E147)/E147)+((G147-F147)/F147)+((H147-G147)/G147)+((I147-H147)/H147)+((J147-I147)/I147)/5)/100</f>
        <v>#DIV/0!</v>
      </c>
      <c r="N147" s="87"/>
      <c r="O147" s="88"/>
      <c r="P147" s="88"/>
      <c r="Q147" s="88"/>
      <c r="R147" s="88"/>
      <c r="S147" s="88"/>
      <c r="T147" s="88"/>
      <c r="U147" s="88"/>
      <c r="V147" s="88"/>
      <c r="W147" s="88"/>
    </row>
    <row r="148" spans="1:23" ht="30" customHeight="1" x14ac:dyDescent="0.25">
      <c r="A148" s="89"/>
      <c r="B148" s="161" t="s">
        <v>81</v>
      </c>
      <c r="C148" s="541"/>
      <c r="D148" s="162" t="s">
        <v>47</v>
      </c>
      <c r="E148" s="168"/>
      <c r="F148" s="159"/>
      <c r="G148" s="170"/>
      <c r="H148" s="171"/>
      <c r="I148" s="171"/>
      <c r="J148" s="170"/>
      <c r="K148" s="170"/>
      <c r="L148" s="696"/>
      <c r="M148" s="136"/>
      <c r="N148" s="87"/>
      <c r="O148" s="88"/>
      <c r="P148" s="88"/>
      <c r="Q148" s="88"/>
      <c r="R148" s="88"/>
      <c r="S148" s="88"/>
      <c r="T148" s="88"/>
      <c r="U148" s="88"/>
      <c r="V148" s="88"/>
      <c r="W148" s="88"/>
    </row>
    <row r="149" spans="1:23" ht="30" customHeight="1" x14ac:dyDescent="0.25">
      <c r="A149" s="89"/>
      <c r="B149" s="161"/>
      <c r="C149" s="137"/>
      <c r="D149" s="162"/>
      <c r="E149" s="168"/>
      <c r="F149" s="159"/>
      <c r="G149" s="170"/>
      <c r="H149" s="171"/>
      <c r="I149" s="171"/>
      <c r="J149" s="170"/>
      <c r="K149" s="170"/>
      <c r="L149" s="696"/>
      <c r="M149" s="136"/>
      <c r="N149" s="87"/>
      <c r="O149" s="88"/>
      <c r="P149" s="88"/>
      <c r="Q149" s="88"/>
      <c r="R149" s="88"/>
      <c r="S149" s="88"/>
      <c r="T149" s="88"/>
      <c r="U149" s="88"/>
      <c r="V149" s="88"/>
      <c r="W149" s="88"/>
    </row>
    <row r="150" spans="1:23" ht="30" customHeight="1" x14ac:dyDescent="0.25">
      <c r="A150" s="89" t="s">
        <v>82</v>
      </c>
      <c r="B150" s="617" t="s">
        <v>641</v>
      </c>
      <c r="C150" s="137"/>
      <c r="D150" s="92" t="s">
        <v>45</v>
      </c>
      <c r="E150" s="168"/>
      <c r="F150" s="159"/>
      <c r="G150" s="170"/>
      <c r="H150" s="171">
        <v>143824</v>
      </c>
      <c r="I150" s="171">
        <v>194729</v>
      </c>
      <c r="J150" s="170">
        <v>58851</v>
      </c>
      <c r="K150" s="170">
        <v>87367</v>
      </c>
      <c r="L150" s="682">
        <v>195089</v>
      </c>
      <c r="M150" s="97" t="e">
        <f>(((F150-E150)/E150)+((G150-F150)/F150)+((H150-G150)/G150)+((I150-H150)/H150)+((J150-I150)/I150)/5)/100</f>
        <v>#DIV/0!</v>
      </c>
      <c r="N150" s="87"/>
      <c r="O150" s="88"/>
      <c r="P150" s="88"/>
      <c r="Q150" s="88"/>
      <c r="R150" s="88"/>
      <c r="S150" s="88"/>
      <c r="T150" s="88"/>
      <c r="U150" s="88"/>
      <c r="V150" s="88"/>
      <c r="W150" s="88"/>
    </row>
    <row r="151" spans="1:23" ht="30" customHeight="1" x14ac:dyDescent="0.25">
      <c r="A151" s="89"/>
      <c r="B151" s="541"/>
      <c r="C151" s="137"/>
      <c r="D151" s="162" t="s">
        <v>47</v>
      </c>
      <c r="E151" s="168"/>
      <c r="F151" s="159"/>
      <c r="G151" s="170"/>
      <c r="H151" s="171"/>
      <c r="I151" s="171"/>
      <c r="J151" s="170"/>
      <c r="K151" s="170"/>
      <c r="L151" s="696"/>
      <c r="M151" s="136"/>
      <c r="N151" s="87"/>
      <c r="O151" s="88"/>
      <c r="P151" s="88"/>
      <c r="Q151" s="88"/>
      <c r="R151" s="88"/>
      <c r="S151" s="88"/>
      <c r="T151" s="88"/>
      <c r="U151" s="88"/>
      <c r="V151" s="88"/>
      <c r="W151" s="88"/>
    </row>
    <row r="152" spans="1:23" ht="30" customHeight="1" x14ac:dyDescent="0.25">
      <c r="A152" s="89"/>
      <c r="B152" s="172"/>
      <c r="C152" s="137"/>
      <c r="D152" s="162"/>
      <c r="E152" s="168"/>
      <c r="F152" s="159"/>
      <c r="G152" s="170"/>
      <c r="H152" s="171"/>
      <c r="I152" s="171"/>
      <c r="J152" s="170"/>
      <c r="K152" s="170"/>
      <c r="L152" s="696"/>
      <c r="M152" s="136"/>
      <c r="N152" s="87"/>
      <c r="O152" s="88"/>
      <c r="P152" s="88"/>
      <c r="Q152" s="88"/>
      <c r="R152" s="88"/>
      <c r="S152" s="88"/>
      <c r="T152" s="88"/>
      <c r="U152" s="88"/>
      <c r="V152" s="88"/>
      <c r="W152" s="88"/>
    </row>
    <row r="153" spans="1:23" ht="15.75" customHeight="1" x14ac:dyDescent="0.25">
      <c r="A153" s="89" t="s">
        <v>84</v>
      </c>
      <c r="B153" s="172" t="s">
        <v>642</v>
      </c>
      <c r="C153" s="137"/>
      <c r="D153" s="173" t="s">
        <v>643</v>
      </c>
      <c r="E153" s="168"/>
      <c r="F153" s="159"/>
      <c r="G153" s="170"/>
      <c r="H153" s="171">
        <v>917392</v>
      </c>
      <c r="I153" s="171">
        <v>2619365</v>
      </c>
      <c r="J153" s="170">
        <v>1053492</v>
      </c>
      <c r="K153" s="170">
        <v>1595059</v>
      </c>
      <c r="L153" s="682">
        <v>3087654</v>
      </c>
      <c r="M153" s="97" t="e">
        <f>(((F153-E153)/E153)+((G153-F153)/F153)+((H153-G153)/G153)+((I153-H153)/H153)+((J153-I153)/I153)/5)/100</f>
        <v>#DIV/0!</v>
      </c>
      <c r="N153" s="87"/>
      <c r="O153" s="88"/>
      <c r="P153" s="88"/>
      <c r="Q153" s="88"/>
      <c r="R153" s="88"/>
      <c r="S153" s="88"/>
      <c r="T153" s="88"/>
      <c r="U153" s="88"/>
      <c r="V153" s="88"/>
      <c r="W153" s="88"/>
    </row>
    <row r="154" spans="1:23" ht="30" customHeight="1" x14ac:dyDescent="0.25">
      <c r="A154" s="89"/>
      <c r="B154" s="172"/>
      <c r="C154" s="137"/>
      <c r="D154" s="162"/>
      <c r="E154" s="168"/>
      <c r="F154" s="159"/>
      <c r="G154" s="170"/>
      <c r="H154" s="171"/>
      <c r="I154" s="171"/>
      <c r="J154" s="170"/>
      <c r="K154" s="170"/>
      <c r="L154" s="696"/>
      <c r="M154" s="136"/>
      <c r="N154" s="87"/>
      <c r="O154" s="88"/>
      <c r="P154" s="88"/>
      <c r="Q154" s="88"/>
      <c r="R154" s="88"/>
      <c r="S154" s="88"/>
      <c r="T154" s="88"/>
      <c r="U154" s="88"/>
      <c r="V154" s="88"/>
      <c r="W154" s="88"/>
    </row>
    <row r="155" spans="1:23" ht="49.5" customHeight="1" x14ac:dyDescent="0.25">
      <c r="A155" s="89" t="s">
        <v>86</v>
      </c>
      <c r="B155" s="35" t="s">
        <v>87</v>
      </c>
      <c r="C155" s="137"/>
      <c r="D155" s="173" t="s">
        <v>644</v>
      </c>
      <c r="E155" s="168"/>
      <c r="F155" s="159"/>
      <c r="G155" s="170"/>
      <c r="H155" s="19" t="s">
        <v>88</v>
      </c>
      <c r="I155" s="19" t="s">
        <v>88</v>
      </c>
      <c r="J155" s="19" t="s">
        <v>88</v>
      </c>
      <c r="K155" s="19" t="s">
        <v>88</v>
      </c>
      <c r="L155" s="682">
        <v>270</v>
      </c>
      <c r="M155" s="97" t="e">
        <f>(((F155-E155)/E155)+((G155-F155)/F155)+((H155-G155)/G155)+((I155-H155)/H155)+((J155-I155)/I155)/5)/100</f>
        <v>#DIV/0!</v>
      </c>
      <c r="N155" s="87"/>
      <c r="O155" s="88"/>
      <c r="P155" s="88"/>
      <c r="Q155" s="88"/>
      <c r="R155" s="88"/>
      <c r="S155" s="88"/>
      <c r="T155" s="88"/>
      <c r="U155" s="88"/>
      <c r="V155" s="88"/>
      <c r="W155" s="88"/>
    </row>
    <row r="156" spans="1:23" ht="31.5" customHeight="1" x14ac:dyDescent="0.25">
      <c r="A156" s="89"/>
      <c r="B156" s="36" t="s">
        <v>89</v>
      </c>
      <c r="C156" s="137"/>
      <c r="D156" s="92"/>
      <c r="E156" s="168"/>
      <c r="F156" s="159"/>
      <c r="G156" s="170"/>
      <c r="H156" s="96"/>
      <c r="I156" s="96"/>
      <c r="J156" s="170"/>
      <c r="K156" s="170"/>
      <c r="L156" s="682"/>
      <c r="M156" s="97"/>
      <c r="N156" s="87"/>
      <c r="O156" s="88"/>
      <c r="P156" s="88"/>
      <c r="Q156" s="88"/>
      <c r="R156" s="88"/>
      <c r="S156" s="88"/>
      <c r="T156" s="88"/>
      <c r="U156" s="88"/>
      <c r="V156" s="88"/>
      <c r="W156" s="88"/>
    </row>
    <row r="157" spans="1:23" ht="31.5" customHeight="1" x14ac:dyDescent="0.25">
      <c r="A157" s="89"/>
      <c r="B157" s="158"/>
      <c r="C157" s="137"/>
      <c r="D157" s="92"/>
      <c r="E157" s="168"/>
      <c r="F157" s="159"/>
      <c r="G157" s="170"/>
      <c r="H157" s="96"/>
      <c r="I157" s="96"/>
      <c r="J157" s="170"/>
      <c r="K157" s="170"/>
      <c r="L157" s="682"/>
      <c r="M157" s="97"/>
      <c r="N157" s="87"/>
      <c r="O157" s="88"/>
      <c r="P157" s="88"/>
      <c r="Q157" s="88"/>
      <c r="R157" s="88"/>
      <c r="S157" s="88"/>
      <c r="T157" s="88"/>
      <c r="U157" s="88"/>
      <c r="V157" s="88"/>
      <c r="W157" s="88"/>
    </row>
    <row r="158" spans="1:23" ht="31.5" customHeight="1" x14ac:dyDescent="0.25">
      <c r="A158" s="89" t="s">
        <v>90</v>
      </c>
      <c r="B158" s="158" t="s">
        <v>91</v>
      </c>
      <c r="C158" s="616"/>
      <c r="D158" s="92" t="s">
        <v>45</v>
      </c>
      <c r="E158" s="168"/>
      <c r="F158" s="159"/>
      <c r="G158" s="170"/>
      <c r="H158" s="96">
        <v>839916</v>
      </c>
      <c r="I158" s="96">
        <v>1492407</v>
      </c>
      <c r="J158" s="170">
        <v>543927</v>
      </c>
      <c r="K158" s="170">
        <v>216375</v>
      </c>
      <c r="L158" s="682">
        <v>926608</v>
      </c>
      <c r="M158" s="97" t="e">
        <f>(((F158-E158)/E158)+((G158-F158)/F158)+((H158-G158)/G158)+((I158-H158)/H158)+((J158-I158)/I158)/5)/100</f>
        <v>#DIV/0!</v>
      </c>
      <c r="N158" s="87"/>
      <c r="O158" s="88"/>
      <c r="P158" s="88"/>
      <c r="Q158" s="88"/>
      <c r="R158" s="88"/>
      <c r="S158" s="88"/>
      <c r="T158" s="88"/>
      <c r="U158" s="88"/>
      <c r="V158" s="88"/>
      <c r="W158" s="88"/>
    </row>
    <row r="159" spans="1:23" ht="30" customHeight="1" x14ac:dyDescent="0.25">
      <c r="A159" s="89"/>
      <c r="B159" s="36" t="s">
        <v>92</v>
      </c>
      <c r="C159" s="541"/>
      <c r="D159" s="162" t="s">
        <v>47</v>
      </c>
      <c r="E159" s="168"/>
      <c r="F159" s="159"/>
      <c r="G159" s="170"/>
      <c r="H159" s="171"/>
      <c r="I159" s="171"/>
      <c r="J159" s="131"/>
      <c r="K159" s="131"/>
      <c r="L159" s="697"/>
      <c r="M159" s="136"/>
      <c r="N159" s="87"/>
      <c r="O159" s="88"/>
      <c r="P159" s="88"/>
      <c r="Q159" s="88"/>
      <c r="R159" s="88"/>
      <c r="S159" s="88"/>
      <c r="T159" s="88"/>
      <c r="U159" s="88"/>
      <c r="V159" s="88"/>
      <c r="W159" s="88"/>
    </row>
    <row r="160" spans="1:23" ht="30" customHeight="1" x14ac:dyDescent="0.25">
      <c r="A160" s="89"/>
      <c r="B160" s="161"/>
      <c r="C160" s="137"/>
      <c r="D160" s="162"/>
      <c r="E160" s="168"/>
      <c r="F160" s="159"/>
      <c r="G160" s="170"/>
      <c r="H160" s="171"/>
      <c r="I160" s="171"/>
      <c r="J160" s="170"/>
      <c r="K160" s="170"/>
      <c r="L160" s="696"/>
      <c r="M160" s="136"/>
      <c r="N160" s="87"/>
      <c r="O160" s="88"/>
      <c r="P160" s="88"/>
      <c r="Q160" s="88"/>
      <c r="R160" s="88"/>
      <c r="S160" s="88"/>
      <c r="T160" s="88"/>
      <c r="U160" s="88"/>
      <c r="V160" s="88"/>
      <c r="W160" s="88"/>
    </row>
    <row r="161" spans="1:23" ht="30" customHeight="1" x14ac:dyDescent="0.25">
      <c r="A161" s="89" t="s">
        <v>93</v>
      </c>
      <c r="B161" s="158" t="s">
        <v>94</v>
      </c>
      <c r="C161" s="137"/>
      <c r="D161" s="92" t="s">
        <v>45</v>
      </c>
      <c r="E161" s="168"/>
      <c r="F161" s="159"/>
      <c r="G161" s="170"/>
      <c r="H161" s="171"/>
      <c r="I161" s="171">
        <v>23637960</v>
      </c>
      <c r="J161" s="170">
        <v>9929981</v>
      </c>
      <c r="K161" s="170">
        <v>7175595</v>
      </c>
      <c r="L161" s="682">
        <v>19813046</v>
      </c>
      <c r="M161" s="97" t="e">
        <f>(((F161-E161)/E161)+((G161-F161)/F161)+((H161-G161)/G161)+((I161-H161)/H161)+((J161-I161)/I161)/5)/100</f>
        <v>#DIV/0!</v>
      </c>
      <c r="N161" s="87"/>
      <c r="O161" s="174"/>
      <c r="P161" s="88"/>
      <c r="Q161" s="88"/>
      <c r="R161" s="88"/>
      <c r="S161" s="88"/>
      <c r="T161" s="88"/>
      <c r="U161" s="88"/>
      <c r="V161" s="88"/>
      <c r="W161" s="88"/>
    </row>
    <row r="162" spans="1:23" ht="30" customHeight="1" x14ac:dyDescent="0.25">
      <c r="A162" s="89"/>
      <c r="B162" s="161"/>
      <c r="C162" s="137"/>
      <c r="D162" s="162" t="s">
        <v>47</v>
      </c>
      <c r="E162" s="168"/>
      <c r="F162" s="159"/>
      <c r="G162" s="170"/>
      <c r="H162" s="171"/>
      <c r="I162" s="171"/>
      <c r="J162" s="131"/>
      <c r="K162" s="131"/>
      <c r="L162" s="697"/>
      <c r="M162" s="136"/>
      <c r="N162" s="87"/>
      <c r="O162" s="88"/>
      <c r="P162" s="88"/>
      <c r="Q162" s="88"/>
      <c r="R162" s="88"/>
      <c r="S162" s="88"/>
      <c r="T162" s="88"/>
      <c r="U162" s="88"/>
      <c r="V162" s="88"/>
      <c r="W162" s="88"/>
    </row>
    <row r="163" spans="1:23" ht="30" customHeight="1" x14ac:dyDescent="0.25">
      <c r="A163" s="89"/>
      <c r="B163" s="161"/>
      <c r="C163" s="137"/>
      <c r="D163" s="162"/>
      <c r="E163" s="168"/>
      <c r="F163" s="159"/>
      <c r="G163" s="170"/>
      <c r="H163" s="171"/>
      <c r="I163" s="171"/>
      <c r="J163" s="170"/>
      <c r="K163" s="170"/>
      <c r="L163" s="696"/>
      <c r="M163" s="136"/>
      <c r="N163" s="87"/>
      <c r="O163" s="88"/>
      <c r="P163" s="88"/>
      <c r="Q163" s="88"/>
      <c r="R163" s="88"/>
      <c r="S163" s="88"/>
      <c r="T163" s="88"/>
      <c r="U163" s="88"/>
      <c r="V163" s="88"/>
      <c r="W163" s="88"/>
    </row>
    <row r="164" spans="1:23" ht="30" customHeight="1" x14ac:dyDescent="0.25">
      <c r="A164" s="89" t="s">
        <v>95</v>
      </c>
      <c r="B164" s="161" t="s">
        <v>96</v>
      </c>
      <c r="C164" s="137"/>
      <c r="D164" s="92" t="s">
        <v>45</v>
      </c>
      <c r="E164" s="168"/>
      <c r="F164" s="159"/>
      <c r="G164" s="170"/>
      <c r="H164" s="171"/>
      <c r="I164" s="171">
        <v>145897</v>
      </c>
      <c r="J164" s="170">
        <v>486654</v>
      </c>
      <c r="K164" s="170">
        <v>314189</v>
      </c>
      <c r="L164" s="682">
        <v>685248</v>
      </c>
      <c r="M164" s="97" t="e">
        <f>(((F164-E164)/E164)+((G164-F164)/F164)+((H164-G164)/G164)+((I164-H164)/H164)+((J164-I164)/I164)/5)/100</f>
        <v>#DIV/0!</v>
      </c>
      <c r="N164" s="87"/>
      <c r="O164" s="88"/>
      <c r="P164" s="88"/>
      <c r="Q164" s="88"/>
      <c r="R164" s="88"/>
      <c r="S164" s="88"/>
      <c r="T164" s="88"/>
      <c r="U164" s="88"/>
      <c r="V164" s="88"/>
      <c r="W164" s="88"/>
    </row>
    <row r="165" spans="1:23" ht="30" customHeight="1" x14ac:dyDescent="0.25">
      <c r="A165" s="89"/>
      <c r="B165" s="138"/>
      <c r="C165" s="137"/>
      <c r="D165" s="162" t="s">
        <v>47</v>
      </c>
      <c r="E165" s="168"/>
      <c r="F165" s="159"/>
      <c r="G165" s="170"/>
      <c r="H165" s="171"/>
      <c r="I165" s="171"/>
      <c r="J165" s="131"/>
      <c r="K165" s="131"/>
      <c r="L165" s="697"/>
      <c r="M165" s="97"/>
      <c r="N165" s="87"/>
      <c r="O165" s="88"/>
      <c r="P165" s="88"/>
      <c r="Q165" s="88"/>
      <c r="R165" s="88"/>
      <c r="S165" s="88"/>
      <c r="T165" s="88"/>
      <c r="U165" s="88"/>
      <c r="V165" s="88"/>
      <c r="W165" s="88"/>
    </row>
    <row r="166" spans="1:23" ht="30" customHeight="1" x14ac:dyDescent="0.25">
      <c r="A166" s="175"/>
      <c r="B166" s="176"/>
      <c r="C166" s="176"/>
      <c r="D166" s="162"/>
      <c r="E166" s="144"/>
      <c r="F166" s="144"/>
      <c r="G166" s="145"/>
      <c r="H166" s="53"/>
      <c r="I166" s="177"/>
      <c r="J166" s="177"/>
      <c r="K166" s="177"/>
      <c r="L166" s="698"/>
      <c r="M166" s="97"/>
      <c r="N166" s="163"/>
      <c r="O166" s="88"/>
      <c r="P166" s="88"/>
      <c r="Q166" s="88"/>
      <c r="R166" s="88"/>
      <c r="S166" s="88"/>
      <c r="T166" s="88"/>
      <c r="U166" s="88"/>
      <c r="V166" s="88"/>
      <c r="W166" s="88"/>
    </row>
    <row r="167" spans="1:23" ht="30" customHeight="1" x14ac:dyDescent="0.25">
      <c r="A167" s="178"/>
      <c r="B167" s="618" t="s">
        <v>645</v>
      </c>
      <c r="C167" s="618"/>
      <c r="D167" s="179" t="s">
        <v>45</v>
      </c>
      <c r="E167" s="621">
        <f>SUM(E117:E141)</f>
        <v>327841968</v>
      </c>
      <c r="F167" s="622">
        <f t="shared" ref="F167:L167" si="1">SUM(F117:F166)</f>
        <v>653742111</v>
      </c>
      <c r="G167" s="622">
        <f t="shared" si="1"/>
        <v>392363270</v>
      </c>
      <c r="H167" s="563">
        <f t="shared" si="1"/>
        <v>422332287</v>
      </c>
      <c r="I167" s="563">
        <f t="shared" si="1"/>
        <v>453486738</v>
      </c>
      <c r="J167" s="563">
        <f t="shared" si="1"/>
        <v>199255108</v>
      </c>
      <c r="K167" s="563">
        <f t="shared" si="1"/>
        <v>162572707</v>
      </c>
      <c r="L167" s="699">
        <f t="shared" si="1"/>
        <v>307191357</v>
      </c>
      <c r="M167" s="619" t="e">
        <f>#DIV/0!</f>
        <v>#DIV/0!</v>
      </c>
      <c r="N167" s="110"/>
      <c r="O167" s="111"/>
      <c r="P167" s="111"/>
      <c r="Q167" s="111"/>
      <c r="R167" s="111"/>
      <c r="S167" s="111"/>
      <c r="T167" s="111"/>
      <c r="U167" s="111"/>
      <c r="V167" s="111"/>
      <c r="W167" s="111"/>
    </row>
    <row r="168" spans="1:23" ht="30" customHeight="1" thickBot="1" x14ac:dyDescent="0.3">
      <c r="A168" s="180"/>
      <c r="B168" s="567"/>
      <c r="C168" s="567"/>
      <c r="D168" s="181" t="s">
        <v>47</v>
      </c>
      <c r="E168" s="567"/>
      <c r="F168" s="567"/>
      <c r="G168" s="567"/>
      <c r="H168" s="567"/>
      <c r="I168" s="567"/>
      <c r="J168" s="567"/>
      <c r="K168" s="567"/>
      <c r="L168" s="700"/>
      <c r="M168" s="620"/>
      <c r="N168" s="110"/>
      <c r="O168" s="111"/>
      <c r="P168" s="111"/>
      <c r="Q168" s="111"/>
      <c r="R168" s="111"/>
      <c r="S168" s="111"/>
      <c r="T168" s="111"/>
      <c r="U168" s="111"/>
      <c r="V168" s="111"/>
      <c r="W168" s="111"/>
    </row>
    <row r="169" spans="1:23" ht="15.75" customHeight="1" x14ac:dyDescent="0.25">
      <c r="A169" s="544" t="s">
        <v>646</v>
      </c>
      <c r="B169" s="543"/>
      <c r="C169" s="543"/>
      <c r="D169" s="543"/>
      <c r="E169" s="543"/>
      <c r="F169" s="543"/>
      <c r="G169" s="543"/>
      <c r="H169" s="543"/>
      <c r="I169" s="543"/>
      <c r="J169" s="543"/>
      <c r="K169" s="543"/>
      <c r="L169" s="543"/>
      <c r="M169" s="543"/>
      <c r="N169" s="22"/>
      <c r="O169" s="22"/>
      <c r="P169" s="22"/>
      <c r="Q169" s="22"/>
      <c r="R169" s="22"/>
      <c r="S169" s="22"/>
      <c r="T169" s="22"/>
      <c r="U169" s="22"/>
      <c r="V169" s="22"/>
      <c r="W169" s="22"/>
    </row>
    <row r="170" spans="1:23" ht="48" customHeight="1" x14ac:dyDescent="0.25">
      <c r="A170" s="560" t="s">
        <v>647</v>
      </c>
      <c r="B170" s="543"/>
      <c r="C170" s="543"/>
      <c r="D170" s="543"/>
      <c r="E170" s="543"/>
      <c r="F170" s="543"/>
      <c r="G170" s="543"/>
      <c r="H170" s="543"/>
      <c r="I170" s="543"/>
      <c r="J170" s="543"/>
      <c r="K170" s="543"/>
      <c r="L170" s="543"/>
      <c r="M170" s="543"/>
      <c r="N170" s="22"/>
      <c r="O170" s="22"/>
      <c r="P170" s="22"/>
      <c r="Q170" s="22"/>
      <c r="R170" s="22"/>
      <c r="S170" s="22"/>
      <c r="T170" s="22"/>
      <c r="U170" s="22"/>
      <c r="V170" s="22"/>
      <c r="W170" s="22"/>
    </row>
    <row r="171" spans="1:23" ht="20.25" hidden="1" customHeight="1" x14ac:dyDescent="0.25">
      <c r="A171" s="2"/>
      <c r="B171" s="1"/>
      <c r="C171" s="1"/>
      <c r="D171" s="37"/>
      <c r="E171" s="37"/>
      <c r="F171" s="38"/>
      <c r="G171" s="38"/>
      <c r="H171" s="38"/>
      <c r="I171" s="38"/>
      <c r="J171" s="38"/>
      <c r="K171" s="38"/>
      <c r="L171" s="701"/>
      <c r="M171" s="1"/>
      <c r="N171" s="1"/>
      <c r="O171" s="1"/>
      <c r="P171" s="1"/>
      <c r="Q171" s="1"/>
      <c r="R171" s="1"/>
      <c r="S171" s="1"/>
      <c r="T171" s="1"/>
      <c r="U171" s="1"/>
      <c r="V171" s="1"/>
      <c r="W171" s="1"/>
    </row>
    <row r="172" spans="1:23" ht="30" hidden="1" customHeight="1" x14ac:dyDescent="0.25">
      <c r="A172" s="2"/>
      <c r="B172" s="1"/>
      <c r="C172" s="1"/>
      <c r="D172" s="37"/>
      <c r="E172" s="37"/>
      <c r="F172" s="38"/>
      <c r="G172" s="38"/>
      <c r="H172" s="38" t="s">
        <v>0</v>
      </c>
      <c r="I172" s="38"/>
      <c r="J172" s="38"/>
      <c r="K172" s="38"/>
      <c r="L172" s="701"/>
      <c r="M172" s="1"/>
      <c r="N172" s="1"/>
      <c r="O172" s="1"/>
      <c r="P172" s="1"/>
      <c r="Q172" s="1"/>
      <c r="R172" s="1"/>
      <c r="S172" s="1"/>
      <c r="T172" s="1"/>
      <c r="U172" s="1"/>
      <c r="V172" s="1"/>
      <c r="W172" s="1"/>
    </row>
    <row r="173" spans="1:23" ht="30" hidden="1" customHeight="1" x14ac:dyDescent="0.25">
      <c r="A173" s="2"/>
      <c r="B173" s="1"/>
      <c r="C173" s="1"/>
      <c r="D173" s="37"/>
      <c r="E173" s="37"/>
      <c r="F173" s="38"/>
      <c r="G173" s="38"/>
      <c r="H173" s="38"/>
      <c r="I173" s="38"/>
      <c r="J173" s="38"/>
      <c r="K173" s="38"/>
      <c r="L173" s="701"/>
      <c r="M173" s="1"/>
      <c r="N173" s="1"/>
      <c r="O173" s="1"/>
      <c r="P173" s="1"/>
      <c r="Q173" s="1"/>
      <c r="R173" s="1"/>
      <c r="S173" s="1"/>
      <c r="T173" s="1"/>
      <c r="U173" s="1"/>
      <c r="V173" s="1"/>
      <c r="W173" s="1"/>
    </row>
    <row r="174" spans="1:23" ht="30" hidden="1" customHeight="1" x14ac:dyDescent="0.25">
      <c r="A174" s="2"/>
      <c r="B174" s="1"/>
      <c r="C174" s="1"/>
      <c r="D174" s="37"/>
      <c r="E174" s="37"/>
      <c r="F174" s="38"/>
      <c r="G174" s="38"/>
      <c r="H174" s="38"/>
      <c r="I174" s="38"/>
      <c r="J174" s="38"/>
      <c r="K174" s="38"/>
      <c r="L174" s="701"/>
      <c r="M174" s="1"/>
      <c r="N174" s="1"/>
      <c r="O174" s="1"/>
      <c r="P174" s="1"/>
      <c r="Q174" s="1"/>
      <c r="R174" s="1"/>
      <c r="S174" s="1"/>
      <c r="T174" s="1"/>
      <c r="U174" s="1"/>
      <c r="V174" s="1"/>
      <c r="W174" s="1"/>
    </row>
    <row r="175" spans="1:23" ht="30" hidden="1" customHeight="1" x14ac:dyDescent="0.25">
      <c r="A175" s="2"/>
      <c r="B175" s="1"/>
      <c r="C175" s="1"/>
      <c r="D175" s="37"/>
      <c r="E175" s="37"/>
      <c r="F175" s="38"/>
      <c r="G175" s="38"/>
      <c r="H175" s="38"/>
      <c r="I175" s="38"/>
      <c r="J175" s="38"/>
      <c r="K175" s="38"/>
      <c r="L175" s="701"/>
      <c r="M175" s="1"/>
      <c r="N175" s="1"/>
      <c r="O175" s="1"/>
      <c r="P175" s="1"/>
      <c r="Q175" s="1"/>
      <c r="R175" s="1"/>
      <c r="S175" s="1"/>
      <c r="T175" s="1"/>
      <c r="U175" s="1"/>
      <c r="V175" s="1"/>
      <c r="W175" s="1"/>
    </row>
    <row r="176" spans="1:23" ht="30" hidden="1" customHeight="1" x14ac:dyDescent="0.25">
      <c r="A176" s="2"/>
      <c r="B176" s="1"/>
      <c r="C176" s="1"/>
      <c r="D176" s="37"/>
      <c r="E176" s="37"/>
      <c r="F176" s="38"/>
      <c r="G176" s="38"/>
      <c r="H176" s="38"/>
      <c r="I176" s="38"/>
      <c r="J176" s="38"/>
      <c r="K176" s="38"/>
      <c r="L176" s="701"/>
      <c r="M176" s="1"/>
      <c r="N176" s="1"/>
      <c r="O176" s="1"/>
      <c r="P176" s="1"/>
      <c r="Q176" s="1"/>
      <c r="R176" s="1"/>
      <c r="S176" s="1"/>
      <c r="T176" s="1"/>
      <c r="U176" s="1"/>
      <c r="V176" s="1"/>
      <c r="W176" s="1"/>
    </row>
    <row r="177" spans="1:23" ht="30" hidden="1" customHeight="1" x14ac:dyDescent="0.25">
      <c r="A177" s="2"/>
      <c r="B177" s="1"/>
      <c r="C177" s="1"/>
      <c r="D177" s="37"/>
      <c r="E177" s="37"/>
      <c r="F177" s="38"/>
      <c r="G177" s="38"/>
      <c r="H177" s="38"/>
      <c r="I177" s="38"/>
      <c r="J177" s="38"/>
      <c r="K177" s="38"/>
      <c r="L177" s="701"/>
      <c r="M177" s="1"/>
      <c r="N177" s="1"/>
      <c r="O177" s="1"/>
      <c r="P177" s="1"/>
      <c r="Q177" s="1"/>
      <c r="R177" s="1"/>
      <c r="S177" s="1"/>
      <c r="T177" s="1"/>
      <c r="U177" s="1"/>
      <c r="V177" s="1"/>
      <c r="W177" s="1"/>
    </row>
    <row r="178" spans="1:23" ht="30" hidden="1" customHeight="1" x14ac:dyDescent="0.25">
      <c r="A178" s="2"/>
      <c r="B178" s="1"/>
      <c r="C178" s="1"/>
      <c r="D178" s="37"/>
      <c r="E178" s="37"/>
      <c r="F178" s="38"/>
      <c r="G178" s="38"/>
      <c r="H178" s="38"/>
      <c r="I178" s="38"/>
      <c r="J178" s="38"/>
      <c r="K178" s="38"/>
      <c r="L178" s="701"/>
      <c r="M178" s="1"/>
      <c r="N178" s="1"/>
      <c r="O178" s="1"/>
      <c r="P178" s="1"/>
      <c r="Q178" s="1"/>
      <c r="R178" s="1"/>
      <c r="S178" s="1"/>
      <c r="T178" s="1"/>
      <c r="U178" s="1"/>
      <c r="V178" s="1"/>
      <c r="W178" s="1"/>
    </row>
    <row r="179" spans="1:23" ht="30" hidden="1" customHeight="1" x14ac:dyDescent="0.25">
      <c r="A179" s="2"/>
      <c r="B179" s="1"/>
      <c r="C179" s="1"/>
      <c r="D179" s="37"/>
      <c r="E179" s="37"/>
      <c r="F179" s="38"/>
      <c r="G179" s="38"/>
      <c r="H179" s="38"/>
      <c r="I179" s="38"/>
      <c r="J179" s="38"/>
      <c r="K179" s="38"/>
      <c r="L179" s="701"/>
      <c r="M179" s="1"/>
      <c r="N179" s="1"/>
      <c r="O179" s="1"/>
      <c r="P179" s="1"/>
      <c r="Q179" s="1"/>
      <c r="R179" s="1"/>
      <c r="S179" s="1"/>
      <c r="T179" s="1"/>
      <c r="U179" s="1"/>
      <c r="V179" s="1"/>
      <c r="W179" s="1"/>
    </row>
    <row r="180" spans="1:23" ht="30" hidden="1" customHeight="1" x14ac:dyDescent="0.25">
      <c r="A180" s="2"/>
      <c r="B180" s="1"/>
      <c r="C180" s="1"/>
      <c r="D180" s="37"/>
      <c r="E180" s="37"/>
      <c r="F180" s="38"/>
      <c r="G180" s="38"/>
      <c r="H180" s="38"/>
      <c r="I180" s="38"/>
      <c r="J180" s="38"/>
      <c r="K180" s="38"/>
      <c r="L180" s="701"/>
      <c r="M180" s="1"/>
      <c r="N180" s="1"/>
      <c r="O180" s="1"/>
      <c r="P180" s="1"/>
      <c r="Q180" s="1"/>
      <c r="R180" s="1"/>
      <c r="S180" s="1"/>
      <c r="T180" s="1"/>
      <c r="U180" s="1"/>
      <c r="V180" s="1"/>
      <c r="W180" s="1"/>
    </row>
    <row r="181" spans="1:23" ht="30" hidden="1" customHeight="1" x14ac:dyDescent="0.25">
      <c r="A181" s="2"/>
      <c r="B181" s="1"/>
      <c r="C181" s="1"/>
      <c r="D181" s="37"/>
      <c r="E181" s="37"/>
      <c r="F181" s="38"/>
      <c r="G181" s="38"/>
      <c r="H181" s="38"/>
      <c r="I181" s="38"/>
      <c r="J181" s="38"/>
      <c r="K181" s="38"/>
      <c r="L181" s="701"/>
      <c r="M181" s="1"/>
      <c r="N181" s="1"/>
      <c r="O181" s="1"/>
      <c r="P181" s="1"/>
      <c r="Q181" s="1"/>
      <c r="R181" s="1"/>
      <c r="S181" s="1"/>
      <c r="T181" s="1"/>
      <c r="U181" s="1"/>
      <c r="V181" s="1"/>
      <c r="W181" s="1"/>
    </row>
    <row r="182" spans="1:23" ht="30" hidden="1" customHeight="1" x14ac:dyDescent="0.25">
      <c r="A182" s="2"/>
      <c r="B182" s="1"/>
      <c r="C182" s="1"/>
      <c r="D182" s="37"/>
      <c r="E182" s="37"/>
      <c r="F182" s="38"/>
      <c r="G182" s="38"/>
      <c r="H182" s="38"/>
      <c r="I182" s="38"/>
      <c r="J182" s="38"/>
      <c r="K182" s="38"/>
      <c r="L182" s="701"/>
      <c r="M182" s="1"/>
      <c r="N182" s="1"/>
      <c r="O182" s="1"/>
      <c r="P182" s="1"/>
      <c r="Q182" s="1"/>
      <c r="R182" s="1"/>
      <c r="S182" s="1"/>
      <c r="T182" s="1"/>
      <c r="U182" s="1"/>
      <c r="V182" s="1"/>
      <c r="W182" s="1"/>
    </row>
    <row r="183" spans="1:23" ht="30" hidden="1" customHeight="1" x14ac:dyDescent="0.25">
      <c r="A183" s="2"/>
      <c r="B183" s="1"/>
      <c r="C183" s="1"/>
      <c r="D183" s="39"/>
      <c r="E183" s="39"/>
      <c r="F183" s="38"/>
      <c r="G183" s="38"/>
      <c r="H183" s="38"/>
      <c r="I183" s="38"/>
      <c r="J183" s="38"/>
      <c r="K183" s="38"/>
      <c r="L183" s="701"/>
      <c r="M183" s="1"/>
      <c r="N183" s="1"/>
      <c r="O183" s="1"/>
      <c r="P183" s="1"/>
      <c r="Q183" s="1"/>
      <c r="R183" s="1"/>
      <c r="S183" s="1"/>
      <c r="T183" s="1"/>
      <c r="U183" s="1"/>
      <c r="V183" s="1"/>
      <c r="W183" s="1"/>
    </row>
    <row r="184" spans="1:23" ht="30" hidden="1" customHeight="1" x14ac:dyDescent="0.25">
      <c r="A184" s="2"/>
      <c r="B184" s="1"/>
      <c r="C184" s="1"/>
      <c r="D184" s="39"/>
      <c r="E184" s="39"/>
      <c r="F184" s="38"/>
      <c r="G184" s="38"/>
      <c r="H184" s="38"/>
      <c r="I184" s="38"/>
      <c r="J184" s="38"/>
      <c r="K184" s="38"/>
      <c r="L184" s="701"/>
      <c r="M184" s="1"/>
      <c r="N184" s="1"/>
      <c r="O184" s="1"/>
      <c r="P184" s="1"/>
      <c r="Q184" s="1"/>
      <c r="R184" s="1"/>
      <c r="S184" s="1"/>
      <c r="T184" s="1"/>
      <c r="U184" s="1"/>
      <c r="V184" s="1"/>
      <c r="W184" s="1"/>
    </row>
    <row r="185" spans="1:23" ht="30" hidden="1" customHeight="1" x14ac:dyDescent="0.25">
      <c r="A185" s="2"/>
      <c r="B185" s="1"/>
      <c r="C185" s="1"/>
      <c r="D185" s="39"/>
      <c r="E185" s="39"/>
      <c r="F185" s="38"/>
      <c r="G185" s="38"/>
      <c r="H185" s="38"/>
      <c r="I185" s="38"/>
      <c r="J185" s="38"/>
      <c r="K185" s="38"/>
      <c r="L185" s="701"/>
      <c r="M185" s="1"/>
      <c r="N185" s="1"/>
      <c r="O185" s="1"/>
      <c r="P185" s="1"/>
      <c r="Q185" s="1"/>
      <c r="R185" s="1"/>
      <c r="S185" s="1"/>
      <c r="T185" s="1"/>
      <c r="U185" s="1"/>
      <c r="V185" s="1"/>
      <c r="W185" s="1"/>
    </row>
    <row r="186" spans="1:23" ht="30" hidden="1" customHeight="1" x14ac:dyDescent="0.25">
      <c r="A186" s="2"/>
      <c r="B186" s="1"/>
      <c r="C186" s="1"/>
      <c r="D186" s="39"/>
      <c r="E186" s="39"/>
      <c r="F186" s="1"/>
      <c r="G186" s="1"/>
      <c r="H186" s="1"/>
      <c r="I186" s="1"/>
      <c r="J186" s="1"/>
      <c r="K186" s="1"/>
      <c r="L186" s="686"/>
      <c r="M186" s="1"/>
      <c r="N186" s="1"/>
      <c r="O186" s="1"/>
      <c r="P186" s="1"/>
      <c r="Q186" s="1"/>
      <c r="R186" s="1"/>
      <c r="S186" s="1"/>
      <c r="T186" s="1"/>
      <c r="U186" s="1"/>
      <c r="V186" s="1"/>
      <c r="W186" s="1"/>
    </row>
    <row r="187" spans="1:23" ht="30" hidden="1" customHeight="1" x14ac:dyDescent="0.25">
      <c r="A187" s="2"/>
      <c r="B187" s="1"/>
      <c r="C187" s="1"/>
      <c r="D187" s="39"/>
      <c r="E187" s="39"/>
      <c r="F187" s="1"/>
      <c r="G187" s="1"/>
      <c r="H187" s="1"/>
      <c r="I187" s="1"/>
      <c r="J187" s="1"/>
      <c r="K187" s="1"/>
      <c r="L187" s="686"/>
      <c r="M187" s="1"/>
      <c r="N187" s="1"/>
      <c r="O187" s="1"/>
      <c r="P187" s="1"/>
      <c r="Q187" s="1"/>
      <c r="R187" s="1"/>
      <c r="S187" s="1"/>
      <c r="T187" s="1"/>
      <c r="U187" s="1"/>
      <c r="V187" s="1"/>
      <c r="W187" s="1"/>
    </row>
    <row r="188" spans="1:23" ht="30" hidden="1" customHeight="1" x14ac:dyDescent="0.25">
      <c r="A188" s="2"/>
      <c r="B188" s="1"/>
      <c r="C188" s="1"/>
      <c r="D188" s="39"/>
      <c r="E188" s="39"/>
      <c r="F188" s="1"/>
      <c r="G188" s="1"/>
      <c r="H188" s="1"/>
      <c r="I188" s="1"/>
      <c r="J188" s="1"/>
      <c r="K188" s="1"/>
      <c r="L188" s="686"/>
      <c r="M188" s="1"/>
      <c r="N188" s="1"/>
      <c r="O188" s="1"/>
      <c r="P188" s="1"/>
      <c r="Q188" s="1"/>
      <c r="R188" s="1"/>
      <c r="S188" s="1"/>
      <c r="T188" s="1"/>
      <c r="U188" s="1"/>
      <c r="V188" s="1"/>
      <c r="W188" s="1"/>
    </row>
    <row r="189" spans="1:23" ht="30" hidden="1" customHeight="1" x14ac:dyDescent="0.25">
      <c r="A189" s="2"/>
      <c r="B189" s="1"/>
      <c r="C189" s="1"/>
      <c r="D189" s="39"/>
      <c r="E189" s="39"/>
      <c r="F189" s="1"/>
      <c r="G189" s="1"/>
      <c r="H189" s="1"/>
      <c r="I189" s="1"/>
      <c r="J189" s="1"/>
      <c r="K189" s="1"/>
      <c r="L189" s="686"/>
      <c r="M189" s="1"/>
      <c r="N189" s="1"/>
      <c r="O189" s="1"/>
      <c r="P189" s="1"/>
      <c r="Q189" s="1"/>
      <c r="R189" s="1"/>
      <c r="S189" s="1"/>
      <c r="T189" s="1"/>
      <c r="U189" s="1"/>
      <c r="V189" s="1"/>
      <c r="W189" s="1"/>
    </row>
    <row r="190" spans="1:23" ht="30" hidden="1" customHeight="1" x14ac:dyDescent="0.25">
      <c r="A190" s="2"/>
      <c r="B190" s="1"/>
      <c r="C190" s="1"/>
      <c r="D190" s="39"/>
      <c r="E190" s="39"/>
      <c r="F190" s="1"/>
      <c r="G190" s="1"/>
      <c r="H190" s="1"/>
      <c r="I190" s="1"/>
      <c r="J190" s="1"/>
      <c r="K190" s="1"/>
      <c r="L190" s="686"/>
      <c r="M190" s="1"/>
      <c r="N190" s="1"/>
      <c r="O190" s="1"/>
      <c r="P190" s="1"/>
      <c r="Q190" s="1"/>
      <c r="R190" s="1"/>
      <c r="S190" s="1"/>
      <c r="T190" s="1"/>
      <c r="U190" s="1"/>
      <c r="V190" s="1"/>
      <c r="W190" s="1"/>
    </row>
    <row r="191" spans="1:23" ht="30" hidden="1" customHeight="1" x14ac:dyDescent="0.25">
      <c r="A191" s="2"/>
      <c r="B191" s="1"/>
      <c r="C191" s="1"/>
      <c r="D191" s="39"/>
      <c r="E191" s="39"/>
      <c r="F191" s="1"/>
      <c r="G191" s="1"/>
      <c r="H191" s="1"/>
      <c r="I191" s="1"/>
      <c r="J191" s="1"/>
      <c r="K191" s="1"/>
      <c r="L191" s="686"/>
      <c r="M191" s="1"/>
      <c r="N191" s="1"/>
      <c r="O191" s="1"/>
      <c r="P191" s="1"/>
      <c r="Q191" s="1"/>
      <c r="R191" s="1"/>
      <c r="S191" s="1"/>
      <c r="T191" s="1"/>
      <c r="U191" s="1"/>
      <c r="V191" s="1"/>
      <c r="W191" s="1"/>
    </row>
    <row r="192" spans="1:23" ht="30" hidden="1" customHeight="1" x14ac:dyDescent="0.25">
      <c r="A192" s="2"/>
      <c r="B192" s="1"/>
      <c r="C192" s="1"/>
      <c r="D192" s="39"/>
      <c r="E192" s="39"/>
      <c r="F192" s="1"/>
      <c r="G192" s="1"/>
      <c r="H192" s="1"/>
      <c r="I192" s="1"/>
      <c r="J192" s="1"/>
      <c r="K192" s="1"/>
      <c r="L192" s="686"/>
      <c r="M192" s="1"/>
      <c r="N192" s="1"/>
      <c r="O192" s="1"/>
      <c r="P192" s="1"/>
      <c r="Q192" s="1"/>
      <c r="R192" s="1"/>
      <c r="S192" s="1"/>
      <c r="T192" s="1"/>
      <c r="U192" s="1"/>
      <c r="V192" s="1"/>
      <c r="W192" s="1"/>
    </row>
    <row r="193" spans="1:23" ht="30" hidden="1" customHeight="1" x14ac:dyDescent="0.25">
      <c r="A193" s="2"/>
      <c r="B193" s="1"/>
      <c r="C193" s="1"/>
      <c r="D193" s="39"/>
      <c r="E193" s="39"/>
      <c r="F193" s="1"/>
      <c r="G193" s="1"/>
      <c r="H193" s="1"/>
      <c r="I193" s="1"/>
      <c r="J193" s="1"/>
      <c r="K193" s="1"/>
      <c r="L193" s="686"/>
      <c r="M193" s="1"/>
      <c r="N193" s="1"/>
      <c r="O193" s="1"/>
      <c r="P193" s="1"/>
      <c r="Q193" s="1"/>
      <c r="R193" s="1"/>
      <c r="S193" s="1"/>
      <c r="T193" s="1"/>
      <c r="U193" s="1"/>
      <c r="V193" s="1"/>
      <c r="W193" s="1"/>
    </row>
    <row r="194" spans="1:23" ht="30" hidden="1" customHeight="1" x14ac:dyDescent="0.25">
      <c r="A194" s="2"/>
      <c r="B194" s="1"/>
      <c r="C194" s="1"/>
      <c r="D194" s="39"/>
      <c r="E194" s="39"/>
      <c r="F194" s="1"/>
      <c r="G194" s="1"/>
      <c r="H194" s="1"/>
      <c r="I194" s="1"/>
      <c r="J194" s="1"/>
      <c r="K194" s="1"/>
      <c r="L194" s="686"/>
      <c r="M194" s="1"/>
      <c r="N194" s="1"/>
      <c r="O194" s="1"/>
      <c r="P194" s="1"/>
      <c r="Q194" s="1"/>
      <c r="R194" s="1"/>
      <c r="S194" s="1"/>
      <c r="T194" s="1"/>
      <c r="U194" s="1"/>
      <c r="V194" s="1"/>
      <c r="W194" s="1"/>
    </row>
    <row r="195" spans="1:23" ht="30" customHeight="1" x14ac:dyDescent="0.25">
      <c r="A195" s="2"/>
      <c r="B195" s="1"/>
      <c r="C195" s="1"/>
      <c r="D195" s="39"/>
      <c r="E195" s="39"/>
      <c r="F195" s="1"/>
      <c r="G195" s="1"/>
      <c r="H195" s="1"/>
      <c r="I195" s="1"/>
      <c r="J195" s="1"/>
      <c r="K195" s="1"/>
      <c r="L195" s="686"/>
      <c r="M195" s="1"/>
      <c r="N195" s="1"/>
      <c r="O195" s="1"/>
      <c r="P195" s="1"/>
      <c r="Q195" s="1"/>
      <c r="R195" s="1"/>
      <c r="S195" s="1"/>
      <c r="T195" s="1"/>
      <c r="U195" s="1"/>
      <c r="V195" s="1"/>
      <c r="W195" s="1"/>
    </row>
    <row r="196" spans="1:23" ht="30" customHeight="1" x14ac:dyDescent="0.25">
      <c r="A196" s="545" t="s">
        <v>648</v>
      </c>
      <c r="B196" s="543"/>
      <c r="C196" s="543"/>
      <c r="D196" s="543"/>
      <c r="E196" s="543"/>
      <c r="F196" s="543"/>
      <c r="G196" s="543"/>
      <c r="H196" s="543"/>
      <c r="I196" s="543"/>
      <c r="J196" s="543"/>
      <c r="K196" s="543"/>
      <c r="L196" s="543"/>
      <c r="M196" s="543"/>
      <c r="N196" s="5"/>
      <c r="O196" s="5"/>
      <c r="P196" s="5"/>
      <c r="Q196" s="5"/>
      <c r="R196" s="5"/>
      <c r="S196" s="5"/>
      <c r="T196" s="5"/>
      <c r="U196" s="5"/>
      <c r="V196" s="5"/>
      <c r="W196" s="5"/>
    </row>
    <row r="197" spans="1:23" ht="30" customHeight="1" x14ac:dyDescent="0.25">
      <c r="A197" s="546" t="s">
        <v>97</v>
      </c>
      <c r="B197" s="543"/>
      <c r="C197" s="543"/>
      <c r="D197" s="543"/>
      <c r="E197" s="543"/>
      <c r="F197" s="543"/>
      <c r="G197" s="543"/>
      <c r="H197" s="543"/>
      <c r="I197" s="543"/>
      <c r="J197" s="543"/>
      <c r="K197" s="543"/>
      <c r="L197" s="543"/>
      <c r="M197" s="543"/>
      <c r="N197" s="5"/>
      <c r="O197" s="5"/>
      <c r="P197" s="5"/>
      <c r="Q197" s="5"/>
      <c r="R197" s="5"/>
      <c r="S197" s="5"/>
      <c r="T197" s="5"/>
      <c r="U197" s="5"/>
      <c r="V197" s="5"/>
      <c r="W197" s="5"/>
    </row>
    <row r="198" spans="1:23" ht="30" customHeight="1" x14ac:dyDescent="0.25">
      <c r="A198" s="547" t="s">
        <v>98</v>
      </c>
      <c r="B198" s="543"/>
      <c r="C198" s="543"/>
      <c r="D198" s="543"/>
      <c r="E198" s="543"/>
      <c r="F198" s="543"/>
      <c r="G198" s="543"/>
      <c r="H198" s="543"/>
      <c r="I198" s="543"/>
      <c r="J198" s="543"/>
      <c r="K198" s="543"/>
      <c r="L198" s="543"/>
      <c r="M198" s="543"/>
      <c r="N198" s="5"/>
      <c r="O198" s="5"/>
      <c r="P198" s="5"/>
      <c r="Q198" s="5"/>
      <c r="R198" s="5"/>
      <c r="S198" s="5"/>
      <c r="T198" s="5"/>
      <c r="U198" s="5"/>
      <c r="V198" s="5"/>
      <c r="W198" s="5"/>
    </row>
    <row r="199" spans="1:23" ht="30" customHeight="1" thickBot="1" x14ac:dyDescent="0.3">
      <c r="A199" s="564" t="s">
        <v>609</v>
      </c>
      <c r="B199" s="556"/>
      <c r="C199" s="556"/>
      <c r="D199" s="556"/>
      <c r="E199" s="556"/>
      <c r="F199" s="556"/>
      <c r="G199" s="556"/>
      <c r="H199" s="556"/>
      <c r="I199" s="556"/>
      <c r="J199" s="556"/>
      <c r="K199" s="556"/>
      <c r="L199" s="556"/>
      <c r="M199" s="556"/>
      <c r="N199" s="5"/>
      <c r="O199" s="5"/>
      <c r="P199" s="5"/>
      <c r="Q199" s="5"/>
      <c r="R199" s="5"/>
      <c r="S199" s="5"/>
      <c r="T199" s="5"/>
      <c r="U199" s="5"/>
      <c r="V199" s="5"/>
      <c r="W199" s="5"/>
    </row>
    <row r="200" spans="1:23" ht="30" hidden="1" customHeight="1" thickBot="1" x14ac:dyDescent="0.3">
      <c r="A200" s="40"/>
      <c r="B200" s="41"/>
      <c r="C200" s="41"/>
      <c r="D200" s="42"/>
      <c r="E200" s="41"/>
      <c r="F200" s="44"/>
      <c r="G200" s="44"/>
      <c r="H200" s="43"/>
      <c r="I200" s="43"/>
      <c r="J200" s="43"/>
      <c r="K200" s="43"/>
      <c r="L200" s="702"/>
      <c r="M200" s="44" t="s">
        <v>99</v>
      </c>
      <c r="N200" s="5"/>
      <c r="O200" s="5"/>
      <c r="P200" s="5"/>
      <c r="Q200" s="5"/>
      <c r="R200" s="5"/>
      <c r="S200" s="5"/>
      <c r="T200" s="5"/>
      <c r="U200" s="5"/>
      <c r="V200" s="5"/>
      <c r="W200" s="5"/>
    </row>
    <row r="201" spans="1:23" ht="30" customHeight="1" thickTop="1" x14ac:dyDescent="0.25">
      <c r="A201" s="68"/>
      <c r="B201" s="71"/>
      <c r="C201" s="71"/>
      <c r="D201" s="69"/>
      <c r="E201" s="69"/>
      <c r="F201" s="69"/>
      <c r="G201" s="69"/>
      <c r="H201" s="155"/>
      <c r="I201" s="155"/>
      <c r="J201" s="155"/>
      <c r="K201" s="155"/>
      <c r="L201" s="695"/>
      <c r="M201" s="599" t="s">
        <v>4</v>
      </c>
      <c r="N201" s="73"/>
      <c r="O201" s="74"/>
      <c r="P201" s="74"/>
      <c r="Q201" s="74"/>
      <c r="R201" s="74"/>
      <c r="S201" s="74"/>
      <c r="T201" s="74"/>
      <c r="U201" s="74"/>
      <c r="V201" s="74"/>
      <c r="W201" s="74"/>
    </row>
    <row r="202" spans="1:23" ht="30" customHeight="1" x14ac:dyDescent="0.25">
      <c r="A202" s="605" t="s">
        <v>5</v>
      </c>
      <c r="B202" s="122" t="s">
        <v>6</v>
      </c>
      <c r="C202" s="122" t="s">
        <v>26</v>
      </c>
      <c r="D202" s="75" t="s">
        <v>7</v>
      </c>
      <c r="E202" s="578">
        <v>2015</v>
      </c>
      <c r="F202" s="584">
        <v>2016</v>
      </c>
      <c r="G202" s="584">
        <v>2017</v>
      </c>
      <c r="H202" s="552">
        <v>2018</v>
      </c>
      <c r="I202" s="575">
        <v>2019</v>
      </c>
      <c r="J202" s="575">
        <v>2020</v>
      </c>
      <c r="K202" s="575">
        <v>2021</v>
      </c>
      <c r="L202" s="678">
        <v>2022</v>
      </c>
      <c r="M202" s="600"/>
      <c r="N202" s="73"/>
      <c r="O202" s="74"/>
      <c r="P202" s="74"/>
      <c r="Q202" s="74"/>
      <c r="R202" s="74"/>
      <c r="S202" s="74"/>
      <c r="T202" s="74"/>
      <c r="U202" s="74"/>
      <c r="V202" s="74"/>
      <c r="W202" s="74"/>
    </row>
    <row r="203" spans="1:23" ht="30" customHeight="1" x14ac:dyDescent="0.25">
      <c r="A203" s="565"/>
      <c r="B203" s="76" t="s">
        <v>14</v>
      </c>
      <c r="C203" s="76" t="s">
        <v>27</v>
      </c>
      <c r="D203" s="76" t="s">
        <v>15</v>
      </c>
      <c r="E203" s="541"/>
      <c r="F203" s="541"/>
      <c r="G203" s="541"/>
      <c r="H203" s="548"/>
      <c r="I203" s="554"/>
      <c r="J203" s="554"/>
      <c r="K203" s="554"/>
      <c r="L203" s="679"/>
      <c r="M203" s="601" t="s">
        <v>16</v>
      </c>
      <c r="N203" s="73"/>
      <c r="O203" s="74"/>
      <c r="P203" s="74"/>
      <c r="Q203" s="74"/>
      <c r="R203" s="74"/>
      <c r="S203" s="74"/>
      <c r="T203" s="74"/>
      <c r="U203" s="74"/>
      <c r="V203" s="74"/>
      <c r="W203" s="74"/>
    </row>
    <row r="204" spans="1:23" ht="42" customHeight="1" x14ac:dyDescent="0.25">
      <c r="A204" s="77"/>
      <c r="B204" s="123"/>
      <c r="C204" s="123"/>
      <c r="D204" s="78"/>
      <c r="E204" s="78"/>
      <c r="F204" s="78"/>
      <c r="G204" s="78"/>
      <c r="H204" s="157"/>
      <c r="I204" s="124"/>
      <c r="J204" s="124"/>
      <c r="K204" s="124"/>
      <c r="L204" s="687"/>
      <c r="M204" s="602"/>
      <c r="N204" s="73"/>
      <c r="O204" s="74"/>
      <c r="P204" s="74"/>
      <c r="Q204" s="74"/>
      <c r="R204" s="74"/>
      <c r="S204" s="74"/>
      <c r="T204" s="74"/>
      <c r="U204" s="74"/>
      <c r="V204" s="74"/>
      <c r="W204" s="74"/>
    </row>
    <row r="205" spans="1:23" ht="30" customHeight="1" x14ac:dyDescent="0.25">
      <c r="A205" s="81"/>
      <c r="B205" s="101"/>
      <c r="C205" s="101"/>
      <c r="D205" s="82"/>
      <c r="E205" s="82"/>
      <c r="F205" s="84"/>
      <c r="G205" s="84"/>
      <c r="H205" s="85"/>
      <c r="I205" s="182"/>
      <c r="J205" s="182"/>
      <c r="K205" s="182"/>
      <c r="L205" s="703"/>
      <c r="M205" s="130"/>
      <c r="N205" s="87"/>
      <c r="O205" s="88"/>
      <c r="P205" s="88"/>
      <c r="Q205" s="88"/>
      <c r="R205" s="88"/>
      <c r="S205" s="88"/>
      <c r="T205" s="88"/>
      <c r="U205" s="88"/>
      <c r="V205" s="88"/>
      <c r="W205" s="88"/>
    </row>
    <row r="206" spans="1:23" ht="30" customHeight="1" x14ac:dyDescent="0.25">
      <c r="A206" s="89">
        <v>1</v>
      </c>
      <c r="B206" s="129" t="s">
        <v>100</v>
      </c>
      <c r="C206" s="616"/>
      <c r="D206" s="92" t="s">
        <v>632</v>
      </c>
      <c r="E206" s="168">
        <v>2001.92</v>
      </c>
      <c r="F206" s="168">
        <v>2087</v>
      </c>
      <c r="G206" s="168">
        <v>2571</v>
      </c>
      <c r="H206" s="19">
        <v>2265</v>
      </c>
      <c r="I206" s="19">
        <v>2485</v>
      </c>
      <c r="J206" s="19">
        <v>2079</v>
      </c>
      <c r="K206" s="19">
        <v>2183.3069999999998</v>
      </c>
      <c r="L206" s="704">
        <v>2415.9540000000002</v>
      </c>
      <c r="M206" s="97">
        <f>((((F206-E206)/E206)+(G206-F206)/F206+(H206-G206)/G206)+(I206-H206)/H206/5)*100</f>
        <v>17.48172478630455</v>
      </c>
      <c r="N206" s="87"/>
      <c r="O206" s="88"/>
      <c r="P206" s="88"/>
      <c r="Q206" s="88"/>
      <c r="R206" s="88"/>
      <c r="S206" s="88"/>
      <c r="T206" s="88"/>
      <c r="U206" s="88"/>
      <c r="V206" s="88"/>
      <c r="W206" s="88"/>
    </row>
    <row r="207" spans="1:23" ht="30" customHeight="1" x14ac:dyDescent="0.25">
      <c r="A207" s="89"/>
      <c r="B207" s="138" t="s">
        <v>102</v>
      </c>
      <c r="C207" s="541"/>
      <c r="D207" s="92"/>
      <c r="E207" s="168"/>
      <c r="F207" s="168"/>
      <c r="G207" s="168"/>
      <c r="H207" s="19"/>
      <c r="I207" s="19"/>
      <c r="J207" s="19"/>
      <c r="K207" s="19"/>
      <c r="L207" s="704"/>
      <c r="M207" s="97"/>
      <c r="N207" s="87"/>
      <c r="O207" s="88"/>
      <c r="P207" s="88"/>
      <c r="Q207" s="88"/>
      <c r="R207" s="88"/>
      <c r="S207" s="88"/>
      <c r="T207" s="88"/>
      <c r="U207" s="88"/>
      <c r="V207" s="88"/>
      <c r="W207" s="88"/>
    </row>
    <row r="208" spans="1:23" ht="30" customHeight="1" x14ac:dyDescent="0.25">
      <c r="A208" s="89"/>
      <c r="B208" s="129"/>
      <c r="C208" s="129"/>
      <c r="D208" s="90"/>
      <c r="E208" s="168"/>
      <c r="F208" s="168"/>
      <c r="G208" s="168"/>
      <c r="H208" s="19"/>
      <c r="I208" s="19"/>
      <c r="J208" s="19"/>
      <c r="K208" s="19"/>
      <c r="L208" s="704"/>
      <c r="M208" s="97"/>
      <c r="N208" s="87"/>
      <c r="O208" s="88"/>
      <c r="P208" s="88"/>
      <c r="Q208" s="88"/>
      <c r="R208" s="88"/>
      <c r="S208" s="88"/>
      <c r="T208" s="88"/>
      <c r="U208" s="88"/>
      <c r="V208" s="88"/>
      <c r="W208" s="88"/>
    </row>
    <row r="209" spans="1:23" ht="30" customHeight="1" x14ac:dyDescent="0.25">
      <c r="A209" s="89">
        <v>2</v>
      </c>
      <c r="B209" s="129" t="s">
        <v>103</v>
      </c>
      <c r="C209" s="616"/>
      <c r="D209" s="92" t="s">
        <v>632</v>
      </c>
      <c r="E209" s="168">
        <v>31.86</v>
      </c>
      <c r="F209" s="168">
        <v>87</v>
      </c>
      <c r="G209" s="168">
        <v>69.09</v>
      </c>
      <c r="H209" s="19">
        <v>78</v>
      </c>
      <c r="I209" s="19">
        <v>29</v>
      </c>
      <c r="J209" s="19">
        <v>0</v>
      </c>
      <c r="K209" s="19">
        <v>0</v>
      </c>
      <c r="L209" s="704">
        <v>17.79</v>
      </c>
      <c r="M209" s="97">
        <f>((((F209-E209)/E209)+(G209-F209)/F209+(H209-G209)/G209)+(I209-H209)/H209/5)*100</f>
        <v>152.81559270740129</v>
      </c>
      <c r="N209" s="87"/>
      <c r="O209" s="88"/>
      <c r="P209" s="88"/>
      <c r="Q209" s="88"/>
      <c r="R209" s="88"/>
      <c r="S209" s="88"/>
      <c r="T209" s="88"/>
      <c r="U209" s="88"/>
      <c r="V209" s="88"/>
      <c r="W209" s="88"/>
    </row>
    <row r="210" spans="1:23" ht="30" customHeight="1" x14ac:dyDescent="0.25">
      <c r="A210" s="89"/>
      <c r="B210" s="138" t="s">
        <v>104</v>
      </c>
      <c r="C210" s="541"/>
      <c r="D210" s="92"/>
      <c r="E210" s="168"/>
      <c r="F210" s="168"/>
      <c r="G210" s="168"/>
      <c r="H210" s="19"/>
      <c r="I210" s="19"/>
      <c r="J210" s="19"/>
      <c r="K210" s="19"/>
      <c r="L210" s="704"/>
      <c r="M210" s="97"/>
      <c r="N210" s="87"/>
      <c r="O210" s="88"/>
      <c r="P210" s="88"/>
      <c r="Q210" s="88"/>
      <c r="R210" s="88"/>
      <c r="S210" s="88"/>
      <c r="T210" s="88"/>
      <c r="U210" s="88"/>
      <c r="V210" s="88"/>
      <c r="W210" s="88"/>
    </row>
    <row r="211" spans="1:23" ht="30" customHeight="1" x14ac:dyDescent="0.25">
      <c r="A211" s="89"/>
      <c r="B211" s="129"/>
      <c r="C211" s="129"/>
      <c r="D211" s="90"/>
      <c r="E211" s="168"/>
      <c r="F211" s="168"/>
      <c r="G211" s="168"/>
      <c r="H211" s="19"/>
      <c r="I211" s="19"/>
      <c r="J211" s="19"/>
      <c r="K211" s="19"/>
      <c r="L211" s="704"/>
      <c r="M211" s="97"/>
      <c r="N211" s="87"/>
      <c r="O211" s="88"/>
      <c r="P211" s="88"/>
      <c r="Q211" s="88"/>
      <c r="R211" s="88"/>
      <c r="S211" s="88"/>
      <c r="T211" s="88"/>
      <c r="U211" s="88"/>
      <c r="V211" s="88"/>
      <c r="W211" s="88"/>
    </row>
    <row r="212" spans="1:23" ht="30" customHeight="1" x14ac:dyDescent="0.25">
      <c r="A212" s="89">
        <v>3</v>
      </c>
      <c r="B212" s="129" t="s">
        <v>105</v>
      </c>
      <c r="C212" s="616"/>
      <c r="D212" s="92" t="s">
        <v>632</v>
      </c>
      <c r="E212" s="168">
        <v>4906.92</v>
      </c>
      <c r="F212" s="168">
        <v>4173</v>
      </c>
      <c r="G212" s="168">
        <v>5761.8</v>
      </c>
      <c r="H212" s="19">
        <v>5588</v>
      </c>
      <c r="I212" s="19">
        <v>4515</v>
      </c>
      <c r="J212" s="19">
        <v>3890</v>
      </c>
      <c r="K212" s="19">
        <v>3376.5569999999998</v>
      </c>
      <c r="L212" s="704">
        <v>3470.384</v>
      </c>
      <c r="M212" s="97">
        <f>((((F212-E212)/E212)+(G212-F212)/F212+(H212-G212)/G212)+(I212-H212)/H212/5)*100</f>
        <v>16.259701366400879</v>
      </c>
      <c r="N212" s="87"/>
      <c r="O212" s="88"/>
      <c r="P212" s="88"/>
      <c r="Q212" s="88"/>
      <c r="R212" s="88"/>
      <c r="S212" s="88"/>
      <c r="T212" s="88"/>
      <c r="U212" s="88"/>
      <c r="V212" s="88"/>
      <c r="W212" s="88"/>
    </row>
    <row r="213" spans="1:23" ht="30" customHeight="1" x14ac:dyDescent="0.25">
      <c r="A213" s="89"/>
      <c r="B213" s="138" t="s">
        <v>106</v>
      </c>
      <c r="C213" s="541"/>
      <c r="D213" s="92"/>
      <c r="E213" s="168"/>
      <c r="F213" s="168"/>
      <c r="G213" s="168"/>
      <c r="H213" s="19"/>
      <c r="I213" s="19"/>
      <c r="J213" s="19"/>
      <c r="K213" s="19"/>
      <c r="L213" s="704"/>
      <c r="M213" s="97"/>
      <c r="N213" s="87"/>
      <c r="O213" s="88"/>
      <c r="P213" s="88"/>
      <c r="Q213" s="88"/>
      <c r="R213" s="88"/>
      <c r="S213" s="88"/>
      <c r="T213" s="88"/>
      <c r="U213" s="88"/>
      <c r="V213" s="88"/>
      <c r="W213" s="88"/>
    </row>
    <row r="214" spans="1:23" ht="30" customHeight="1" x14ac:dyDescent="0.25">
      <c r="A214" s="89"/>
      <c r="B214" s="129"/>
      <c r="C214" s="129"/>
      <c r="D214" s="90"/>
      <c r="E214" s="168"/>
      <c r="F214" s="168"/>
      <c r="G214" s="168"/>
      <c r="H214" s="19"/>
      <c r="I214" s="19"/>
      <c r="J214" s="19"/>
      <c r="K214" s="19"/>
      <c r="L214" s="704"/>
      <c r="M214" s="97"/>
      <c r="N214" s="87"/>
      <c r="O214" s="88"/>
      <c r="P214" s="88"/>
      <c r="Q214" s="88"/>
      <c r="R214" s="88"/>
      <c r="S214" s="88"/>
      <c r="T214" s="88"/>
      <c r="U214" s="88"/>
      <c r="V214" s="88"/>
      <c r="W214" s="88"/>
    </row>
    <row r="215" spans="1:23" ht="30" customHeight="1" x14ac:dyDescent="0.25">
      <c r="A215" s="89">
        <v>4</v>
      </c>
      <c r="B215" s="129" t="s">
        <v>107</v>
      </c>
      <c r="C215" s="616"/>
      <c r="D215" s="92" t="s">
        <v>632</v>
      </c>
      <c r="E215" s="168">
        <v>18516.2</v>
      </c>
      <c r="F215" s="168">
        <v>21395</v>
      </c>
      <c r="G215" s="168">
        <v>26490.42</v>
      </c>
      <c r="H215" s="19">
        <v>29639</v>
      </c>
      <c r="I215" s="19">
        <v>33160</v>
      </c>
      <c r="J215" s="19">
        <v>33075</v>
      </c>
      <c r="K215" s="19">
        <v>38758.851000000002</v>
      </c>
      <c r="L215" s="704">
        <v>46283.358999999997</v>
      </c>
      <c r="M215" s="97">
        <f>((((F215-E215)/E215)+(G215-F215)/F215+(H215-G215)/G215)+(I215-H215)/H215/5)*100</f>
        <v>53.625059226375704</v>
      </c>
      <c r="N215" s="87"/>
      <c r="O215" s="88"/>
      <c r="P215" s="88"/>
      <c r="Q215" s="88"/>
      <c r="R215" s="88"/>
      <c r="S215" s="88"/>
      <c r="T215" s="88"/>
      <c r="U215" s="88"/>
      <c r="V215" s="88"/>
      <c r="W215" s="88"/>
    </row>
    <row r="216" spans="1:23" ht="30" customHeight="1" x14ac:dyDescent="0.25">
      <c r="A216" s="89"/>
      <c r="B216" s="138" t="s">
        <v>108</v>
      </c>
      <c r="C216" s="541"/>
      <c r="D216" s="92"/>
      <c r="E216" s="168"/>
      <c r="F216" s="168"/>
      <c r="G216" s="168"/>
      <c r="H216" s="19"/>
      <c r="I216" s="19"/>
      <c r="J216" s="19"/>
      <c r="K216" s="19"/>
      <c r="L216" s="704"/>
      <c r="M216" s="97"/>
      <c r="N216" s="87"/>
      <c r="O216" s="88"/>
      <c r="P216" s="88"/>
      <c r="Q216" s="88"/>
      <c r="R216" s="88"/>
      <c r="S216" s="88"/>
      <c r="T216" s="88"/>
      <c r="U216" s="88"/>
      <c r="V216" s="88"/>
      <c r="W216" s="88"/>
    </row>
    <row r="217" spans="1:23" ht="30" customHeight="1" x14ac:dyDescent="0.25">
      <c r="A217" s="89"/>
      <c r="B217" s="129"/>
      <c r="C217" s="129"/>
      <c r="D217" s="92"/>
      <c r="E217" s="168"/>
      <c r="F217" s="168"/>
      <c r="G217" s="168"/>
      <c r="H217" s="19"/>
      <c r="I217" s="19"/>
      <c r="J217" s="19"/>
      <c r="K217" s="19"/>
      <c r="L217" s="704"/>
      <c r="M217" s="97"/>
      <c r="N217" s="87"/>
      <c r="O217" s="88"/>
      <c r="P217" s="88"/>
      <c r="Q217" s="88"/>
      <c r="R217" s="88"/>
      <c r="S217" s="88"/>
      <c r="T217" s="88"/>
      <c r="U217" s="88"/>
      <c r="V217" s="88"/>
      <c r="W217" s="88"/>
    </row>
    <row r="218" spans="1:23" ht="30" customHeight="1" x14ac:dyDescent="0.25">
      <c r="A218" s="89">
        <v>5</v>
      </c>
      <c r="B218" s="129" t="s">
        <v>109</v>
      </c>
      <c r="C218" s="616"/>
      <c r="D218" s="92" t="s">
        <v>632</v>
      </c>
      <c r="E218" s="183">
        <v>401.59</v>
      </c>
      <c r="F218" s="183">
        <v>855</v>
      </c>
      <c r="G218" s="183">
        <v>892.64</v>
      </c>
      <c r="H218" s="19">
        <v>852</v>
      </c>
      <c r="I218" s="19">
        <v>816</v>
      </c>
      <c r="J218" s="19">
        <v>683</v>
      </c>
      <c r="K218" s="19">
        <v>503.654</v>
      </c>
      <c r="L218" s="704">
        <v>568.27300000000002</v>
      </c>
      <c r="M218" s="97">
        <f>((((F218-E218)/E218)+(G218-F218)/F218+(H218-G218)/G218)+(I218-H218)/H218/5)*100</f>
        <v>111.90818928254257</v>
      </c>
      <c r="N218" s="87"/>
      <c r="O218" s="88"/>
      <c r="P218" s="88"/>
      <c r="Q218" s="88"/>
      <c r="R218" s="88"/>
      <c r="S218" s="88"/>
      <c r="T218" s="88"/>
      <c r="U218" s="88"/>
      <c r="V218" s="88"/>
      <c r="W218" s="88"/>
    </row>
    <row r="219" spans="1:23" ht="30" customHeight="1" x14ac:dyDescent="0.25">
      <c r="A219" s="89"/>
      <c r="B219" s="138" t="s">
        <v>110</v>
      </c>
      <c r="C219" s="541"/>
      <c r="D219" s="90"/>
      <c r="E219" s="168"/>
      <c r="F219" s="168"/>
      <c r="G219" s="168"/>
      <c r="H219" s="19"/>
      <c r="I219" s="19"/>
      <c r="J219" s="19"/>
      <c r="K219" s="19"/>
      <c r="L219" s="704"/>
      <c r="M219" s="97"/>
      <c r="N219" s="87"/>
      <c r="O219" s="88"/>
      <c r="P219" s="88"/>
      <c r="Q219" s="88"/>
      <c r="R219" s="88"/>
      <c r="S219" s="88"/>
      <c r="T219" s="88"/>
      <c r="U219" s="88"/>
      <c r="V219" s="88"/>
      <c r="W219" s="88"/>
    </row>
    <row r="220" spans="1:23" ht="30" customHeight="1" x14ac:dyDescent="0.25">
      <c r="A220" s="89"/>
      <c r="B220" s="129"/>
      <c r="C220" s="129"/>
      <c r="D220" s="90"/>
      <c r="E220" s="168"/>
      <c r="F220" s="168"/>
      <c r="G220" s="168"/>
      <c r="H220" s="19"/>
      <c r="I220" s="19"/>
      <c r="J220" s="19"/>
      <c r="K220" s="19"/>
      <c r="L220" s="704"/>
      <c r="M220" s="97"/>
      <c r="N220" s="87"/>
      <c r="O220" s="88"/>
      <c r="P220" s="88"/>
      <c r="Q220" s="88"/>
      <c r="R220" s="88"/>
      <c r="S220" s="88"/>
      <c r="T220" s="88"/>
      <c r="U220" s="88"/>
      <c r="V220" s="88"/>
      <c r="W220" s="88"/>
    </row>
    <row r="221" spans="1:23" ht="30" customHeight="1" x14ac:dyDescent="0.25">
      <c r="A221" s="89">
        <v>6</v>
      </c>
      <c r="B221" s="129" t="s">
        <v>111</v>
      </c>
      <c r="C221" s="616"/>
      <c r="D221" s="92" t="s">
        <v>632</v>
      </c>
      <c r="E221" s="168">
        <v>2700.69</v>
      </c>
      <c r="F221" s="168">
        <v>3379</v>
      </c>
      <c r="G221" s="168">
        <v>3908.59</v>
      </c>
      <c r="H221" s="19">
        <v>5397</v>
      </c>
      <c r="I221" s="19">
        <v>5170</v>
      </c>
      <c r="J221" s="19">
        <v>4361</v>
      </c>
      <c r="K221" s="19">
        <v>4228.0410000000002</v>
      </c>
      <c r="L221" s="704">
        <v>4700.6090000000004</v>
      </c>
      <c r="M221" s="97">
        <f>((((F221-E221)/E221)+(G221-F221)/F221+(H221-G221)/G221)+(I221-H221)/H221/5)*100</f>
        <v>78.028430374579941</v>
      </c>
      <c r="N221" s="87"/>
      <c r="O221" s="88"/>
      <c r="P221" s="88"/>
      <c r="Q221" s="88"/>
      <c r="R221" s="88"/>
      <c r="S221" s="88"/>
      <c r="T221" s="88"/>
      <c r="U221" s="88"/>
      <c r="V221" s="88"/>
      <c r="W221" s="88"/>
    </row>
    <row r="222" spans="1:23" ht="30" customHeight="1" x14ac:dyDescent="0.25">
      <c r="A222" s="89"/>
      <c r="B222" s="138" t="s">
        <v>112</v>
      </c>
      <c r="C222" s="541"/>
      <c r="D222" s="92"/>
      <c r="E222" s="168"/>
      <c r="F222" s="168"/>
      <c r="G222" s="168"/>
      <c r="H222" s="19"/>
      <c r="I222" s="19"/>
      <c r="J222" s="19"/>
      <c r="K222" s="19"/>
      <c r="L222" s="704"/>
      <c r="M222" s="97"/>
      <c r="N222" s="87"/>
      <c r="O222" s="88"/>
      <c r="P222" s="88"/>
      <c r="Q222" s="88"/>
      <c r="R222" s="88"/>
      <c r="S222" s="88"/>
      <c r="T222" s="88"/>
      <c r="U222" s="88"/>
      <c r="V222" s="88"/>
      <c r="W222" s="88"/>
    </row>
    <row r="223" spans="1:23" ht="30" customHeight="1" x14ac:dyDescent="0.25">
      <c r="A223" s="89"/>
      <c r="B223" s="129"/>
      <c r="C223" s="129"/>
      <c r="D223" s="90"/>
      <c r="E223" s="168"/>
      <c r="F223" s="168"/>
      <c r="G223" s="168"/>
      <c r="H223" s="19"/>
      <c r="I223" s="19"/>
      <c r="J223" s="19"/>
      <c r="K223" s="19"/>
      <c r="L223" s="704"/>
      <c r="M223" s="97"/>
      <c r="N223" s="87"/>
      <c r="O223" s="88"/>
      <c r="P223" s="88"/>
      <c r="Q223" s="88"/>
      <c r="R223" s="88"/>
      <c r="S223" s="88"/>
      <c r="T223" s="88"/>
      <c r="U223" s="88"/>
      <c r="V223" s="88"/>
      <c r="W223" s="88"/>
    </row>
    <row r="224" spans="1:23" ht="30" customHeight="1" x14ac:dyDescent="0.25">
      <c r="A224" s="89">
        <v>7</v>
      </c>
      <c r="B224" s="129" t="s">
        <v>113</v>
      </c>
      <c r="C224" s="616"/>
      <c r="D224" s="92" t="s">
        <v>632</v>
      </c>
      <c r="E224" s="184">
        <v>1.44</v>
      </c>
      <c r="F224" s="168">
        <v>0</v>
      </c>
      <c r="G224" s="168">
        <v>0</v>
      </c>
      <c r="H224" s="19">
        <v>0</v>
      </c>
      <c r="I224" s="19">
        <v>0</v>
      </c>
      <c r="J224" s="19">
        <v>0</v>
      </c>
      <c r="K224" s="19">
        <v>0</v>
      </c>
      <c r="L224" s="704">
        <v>0</v>
      </c>
      <c r="M224" s="97" t="e">
        <f>((((F224-E224)/E224)+(G224-F224)/F224+(H224-G224)/G224)+(I224-H224)/H224/5)*100</f>
        <v>#DIV/0!</v>
      </c>
      <c r="N224" s="87"/>
      <c r="O224" s="88"/>
      <c r="P224" s="88"/>
      <c r="Q224" s="88"/>
      <c r="R224" s="88"/>
      <c r="S224" s="88"/>
      <c r="T224" s="88"/>
      <c r="U224" s="88"/>
      <c r="V224" s="88"/>
      <c r="W224" s="88"/>
    </row>
    <row r="225" spans="1:23" ht="30" customHeight="1" x14ac:dyDescent="0.25">
      <c r="A225" s="89"/>
      <c r="B225" s="138" t="s">
        <v>114</v>
      </c>
      <c r="C225" s="541"/>
      <c r="D225" s="92"/>
      <c r="E225" s="168"/>
      <c r="F225" s="168"/>
      <c r="G225" s="168"/>
      <c r="H225" s="19"/>
      <c r="I225" s="19"/>
      <c r="J225" s="19"/>
      <c r="K225" s="19"/>
      <c r="L225" s="704"/>
      <c r="M225" s="97"/>
      <c r="N225" s="87"/>
      <c r="O225" s="88"/>
      <c r="P225" s="88"/>
      <c r="Q225" s="88"/>
      <c r="R225" s="88"/>
      <c r="S225" s="88"/>
      <c r="T225" s="88"/>
      <c r="U225" s="88"/>
      <c r="V225" s="88"/>
      <c r="W225" s="88"/>
    </row>
    <row r="226" spans="1:23" ht="30" customHeight="1" x14ac:dyDescent="0.25">
      <c r="A226" s="89"/>
      <c r="B226" s="129"/>
      <c r="C226" s="129"/>
      <c r="D226" s="92"/>
      <c r="E226" s="168"/>
      <c r="F226" s="168"/>
      <c r="G226" s="168"/>
      <c r="H226" s="19"/>
      <c r="I226" s="19"/>
      <c r="J226" s="19"/>
      <c r="K226" s="19"/>
      <c r="L226" s="704"/>
      <c r="M226" s="97"/>
      <c r="N226" s="87"/>
      <c r="O226" s="88"/>
      <c r="P226" s="88"/>
      <c r="Q226" s="88"/>
      <c r="R226" s="88"/>
      <c r="S226" s="88"/>
      <c r="T226" s="88"/>
      <c r="U226" s="88"/>
      <c r="V226" s="88"/>
      <c r="W226" s="88"/>
    </row>
    <row r="227" spans="1:23" ht="30" customHeight="1" x14ac:dyDescent="0.25">
      <c r="A227" s="89">
        <v>8</v>
      </c>
      <c r="B227" s="129" t="s">
        <v>115</v>
      </c>
      <c r="C227" s="616"/>
      <c r="D227" s="92" t="s">
        <v>632</v>
      </c>
      <c r="E227" s="168">
        <v>6.56</v>
      </c>
      <c r="F227" s="168">
        <v>0</v>
      </c>
      <c r="G227" s="168">
        <v>0</v>
      </c>
      <c r="H227" s="19">
        <v>945</v>
      </c>
      <c r="I227" s="19">
        <v>944</v>
      </c>
      <c r="J227" s="19">
        <v>980</v>
      </c>
      <c r="K227" s="19">
        <v>724.89</v>
      </c>
      <c r="L227" s="704">
        <v>326.77499999999998</v>
      </c>
      <c r="M227" s="97" t="e">
        <f>((((F227-E227)/E227)+(G227-F227)/F227+(H227-G227)/G227)+(I227-H227)/H227/5)*100</f>
        <v>#DIV/0!</v>
      </c>
      <c r="N227" s="87"/>
      <c r="O227" s="88"/>
      <c r="P227" s="88"/>
      <c r="Q227" s="88"/>
      <c r="R227" s="88"/>
      <c r="S227" s="88"/>
      <c r="T227" s="88"/>
      <c r="U227" s="88"/>
      <c r="V227" s="88"/>
      <c r="W227" s="88"/>
    </row>
    <row r="228" spans="1:23" ht="30" customHeight="1" x14ac:dyDescent="0.25">
      <c r="A228" s="89"/>
      <c r="B228" s="138" t="s">
        <v>116</v>
      </c>
      <c r="C228" s="541"/>
      <c r="D228" s="92"/>
      <c r="E228" s="168"/>
      <c r="F228" s="168"/>
      <c r="G228" s="168"/>
      <c r="H228" s="19"/>
      <c r="I228" s="19"/>
      <c r="J228" s="19"/>
      <c r="K228" s="19"/>
      <c r="L228" s="704"/>
      <c r="M228" s="97"/>
      <c r="N228" s="87"/>
      <c r="O228" s="88"/>
      <c r="P228" s="88"/>
      <c r="Q228" s="88"/>
      <c r="R228" s="88"/>
      <c r="S228" s="88"/>
      <c r="T228" s="88"/>
      <c r="U228" s="88"/>
      <c r="V228" s="88"/>
      <c r="W228" s="88"/>
    </row>
    <row r="229" spans="1:23" ht="30" customHeight="1" x14ac:dyDescent="0.25">
      <c r="A229" s="89"/>
      <c r="B229" s="129"/>
      <c r="C229" s="129"/>
      <c r="D229" s="92"/>
      <c r="E229" s="168"/>
      <c r="F229" s="168"/>
      <c r="G229" s="168"/>
      <c r="H229" s="19"/>
      <c r="I229" s="19"/>
      <c r="J229" s="19"/>
      <c r="K229" s="19"/>
      <c r="L229" s="704"/>
      <c r="M229" s="97"/>
      <c r="N229" s="87"/>
      <c r="O229" s="88"/>
      <c r="P229" s="88"/>
      <c r="Q229" s="88"/>
      <c r="R229" s="88"/>
      <c r="S229" s="88"/>
      <c r="T229" s="88"/>
      <c r="U229" s="88"/>
      <c r="V229" s="88"/>
      <c r="W229" s="88"/>
    </row>
    <row r="230" spans="1:23" ht="30" customHeight="1" x14ac:dyDescent="0.25">
      <c r="A230" s="89">
        <v>9</v>
      </c>
      <c r="B230" s="129" t="s">
        <v>117</v>
      </c>
      <c r="C230" s="616"/>
      <c r="D230" s="92" t="s">
        <v>632</v>
      </c>
      <c r="E230" s="168">
        <v>67.95</v>
      </c>
      <c r="F230" s="168">
        <v>111</v>
      </c>
      <c r="G230" s="168">
        <v>114</v>
      </c>
      <c r="H230" s="19">
        <v>0</v>
      </c>
      <c r="I230" s="19">
        <v>0</v>
      </c>
      <c r="J230" s="19">
        <v>0</v>
      </c>
      <c r="K230" s="19">
        <v>0</v>
      </c>
      <c r="L230" s="704">
        <v>0</v>
      </c>
      <c r="M230" s="97" t="e">
        <f>((((F230-E230)/E230)+(G230-F230)/F230+(H230-G230)/G230)+(I230-H230)/H230/5)*100</f>
        <v>#DIV/0!</v>
      </c>
      <c r="N230" s="87"/>
      <c r="O230" s="88"/>
      <c r="P230" s="88"/>
      <c r="Q230" s="88"/>
      <c r="R230" s="88"/>
      <c r="S230" s="88"/>
      <c r="T230" s="88"/>
      <c r="U230" s="88"/>
      <c r="V230" s="88"/>
      <c r="W230" s="88"/>
    </row>
    <row r="231" spans="1:23" ht="30" customHeight="1" x14ac:dyDescent="0.25">
      <c r="A231" s="89"/>
      <c r="B231" s="138" t="s">
        <v>118</v>
      </c>
      <c r="C231" s="541"/>
      <c r="D231" s="92"/>
      <c r="E231" s="168"/>
      <c r="F231" s="168"/>
      <c r="G231" s="168"/>
      <c r="H231" s="19"/>
      <c r="I231" s="19"/>
      <c r="J231" s="19"/>
      <c r="K231" s="19"/>
      <c r="L231" s="704"/>
      <c r="M231" s="97"/>
      <c r="N231" s="87"/>
      <c r="O231" s="88"/>
      <c r="P231" s="88"/>
      <c r="Q231" s="88"/>
      <c r="R231" s="88"/>
      <c r="S231" s="88"/>
      <c r="T231" s="88"/>
      <c r="U231" s="88"/>
      <c r="V231" s="88"/>
      <c r="W231" s="88"/>
    </row>
    <row r="232" spans="1:23" ht="30" customHeight="1" x14ac:dyDescent="0.25">
      <c r="A232" s="89"/>
      <c r="B232" s="129"/>
      <c r="C232" s="129"/>
      <c r="D232" s="92"/>
      <c r="E232" s="168"/>
      <c r="F232" s="168"/>
      <c r="G232" s="168"/>
      <c r="H232" s="19"/>
      <c r="I232" s="19"/>
      <c r="J232" s="19"/>
      <c r="K232" s="19"/>
      <c r="L232" s="704"/>
      <c r="M232" s="97"/>
      <c r="N232" s="87"/>
      <c r="O232" s="88"/>
      <c r="P232" s="88"/>
      <c r="Q232" s="88"/>
      <c r="R232" s="88"/>
      <c r="S232" s="88"/>
      <c r="T232" s="88"/>
      <c r="U232" s="88"/>
      <c r="V232" s="88"/>
      <c r="W232" s="88"/>
    </row>
    <row r="233" spans="1:23" ht="30" customHeight="1" x14ac:dyDescent="0.25">
      <c r="A233" s="89">
        <v>10</v>
      </c>
      <c r="B233" s="185" t="s">
        <v>119</v>
      </c>
      <c r="C233" s="616"/>
      <c r="D233" s="92" t="s">
        <v>632</v>
      </c>
      <c r="E233" s="168">
        <v>123.95</v>
      </c>
      <c r="F233" s="168">
        <v>137</v>
      </c>
      <c r="G233" s="168">
        <v>160</v>
      </c>
      <c r="H233" s="19">
        <v>314</v>
      </c>
      <c r="I233" s="19">
        <v>265</v>
      </c>
      <c r="J233" s="19">
        <v>132</v>
      </c>
      <c r="K233" s="19">
        <v>115.93600000000001</v>
      </c>
      <c r="L233" s="704">
        <v>151.22300000000001</v>
      </c>
      <c r="M233" s="97">
        <f>((((F233-E233)/E233)+(G233-F233)/F233+(H233-G233)/G233)+(I233-H233)/H233/5)*100</f>
        <v>120.44574094625079</v>
      </c>
      <c r="N233" s="87"/>
      <c r="O233" s="88"/>
      <c r="P233" s="88"/>
      <c r="Q233" s="88"/>
      <c r="R233" s="88"/>
      <c r="S233" s="88"/>
      <c r="T233" s="88"/>
      <c r="U233" s="88"/>
      <c r="V233" s="88"/>
      <c r="W233" s="88"/>
    </row>
    <row r="234" spans="1:23" ht="30" customHeight="1" x14ac:dyDescent="0.25">
      <c r="A234" s="89"/>
      <c r="B234" s="138" t="s">
        <v>120</v>
      </c>
      <c r="C234" s="541"/>
      <c r="D234" s="92"/>
      <c r="E234" s="168"/>
      <c r="F234" s="168"/>
      <c r="G234" s="168"/>
      <c r="H234" s="19"/>
      <c r="I234" s="19"/>
      <c r="J234" s="19"/>
      <c r="K234" s="19"/>
      <c r="L234" s="704"/>
      <c r="M234" s="97"/>
      <c r="N234" s="87"/>
      <c r="O234" s="88"/>
      <c r="P234" s="88"/>
      <c r="Q234" s="88"/>
      <c r="R234" s="88"/>
      <c r="S234" s="88"/>
      <c r="T234" s="88"/>
      <c r="U234" s="88"/>
      <c r="V234" s="88"/>
      <c r="W234" s="88"/>
    </row>
    <row r="235" spans="1:23" ht="30" customHeight="1" x14ac:dyDescent="0.25">
      <c r="A235" s="89"/>
      <c r="B235" s="129"/>
      <c r="C235" s="129"/>
      <c r="D235" s="92"/>
      <c r="E235" s="168"/>
      <c r="F235" s="168"/>
      <c r="G235" s="168"/>
      <c r="H235" s="19"/>
      <c r="I235" s="19"/>
      <c r="J235" s="19"/>
      <c r="K235" s="19"/>
      <c r="L235" s="704"/>
      <c r="M235" s="97"/>
      <c r="N235" s="87"/>
      <c r="O235" s="88"/>
      <c r="P235" s="88"/>
      <c r="Q235" s="88"/>
      <c r="R235" s="88"/>
      <c r="S235" s="88"/>
      <c r="T235" s="88"/>
      <c r="U235" s="88"/>
      <c r="V235" s="88"/>
      <c r="W235" s="88"/>
    </row>
    <row r="236" spans="1:23" ht="30" customHeight="1" x14ac:dyDescent="0.25">
      <c r="A236" s="89">
        <v>11</v>
      </c>
      <c r="B236" s="129" t="s">
        <v>121</v>
      </c>
      <c r="C236" s="616"/>
      <c r="D236" s="92" t="s">
        <v>632</v>
      </c>
      <c r="E236" s="168">
        <v>958.33</v>
      </c>
      <c r="F236" s="168">
        <v>271</v>
      </c>
      <c r="G236" s="168">
        <v>162.68</v>
      </c>
      <c r="H236" s="19">
        <v>185</v>
      </c>
      <c r="I236" s="19">
        <v>238</v>
      </c>
      <c r="J236" s="19">
        <v>235</v>
      </c>
      <c r="K236" s="19">
        <v>147.648</v>
      </c>
      <c r="L236" s="704">
        <v>163.27500000000001</v>
      </c>
      <c r="M236" s="97">
        <f>((((F236-E236)/E236)+(G236-F236)/F236+(H236-G236)/G236)+(I236-H236)/H236/5)*100</f>
        <v>-92.242203876063073</v>
      </c>
      <c r="N236" s="87"/>
      <c r="O236" s="88"/>
      <c r="P236" s="88"/>
      <c r="Q236" s="88"/>
      <c r="R236" s="88"/>
      <c r="S236" s="88"/>
      <c r="T236" s="88"/>
      <c r="U236" s="88"/>
      <c r="V236" s="88"/>
      <c r="W236" s="88"/>
    </row>
    <row r="237" spans="1:23" ht="30" customHeight="1" x14ac:dyDescent="0.25">
      <c r="A237" s="89"/>
      <c r="B237" s="138" t="s">
        <v>122</v>
      </c>
      <c r="C237" s="541"/>
      <c r="D237" s="92"/>
      <c r="E237" s="144"/>
      <c r="F237" s="144"/>
      <c r="G237" s="144"/>
      <c r="H237" s="53"/>
      <c r="I237" s="135"/>
      <c r="J237" s="135"/>
      <c r="K237" s="135"/>
      <c r="L237" s="689"/>
      <c r="M237" s="186"/>
      <c r="N237" s="87"/>
      <c r="O237" s="88"/>
      <c r="P237" s="88"/>
      <c r="Q237" s="88"/>
      <c r="R237" s="88"/>
      <c r="S237" s="88"/>
      <c r="T237" s="88"/>
      <c r="U237" s="88"/>
      <c r="V237" s="88"/>
      <c r="W237" s="88"/>
    </row>
    <row r="238" spans="1:23" ht="30" customHeight="1" x14ac:dyDescent="0.25">
      <c r="A238" s="175"/>
      <c r="B238" s="101"/>
      <c r="C238" s="101"/>
      <c r="D238" s="82"/>
      <c r="E238" s="144"/>
      <c r="F238" s="144"/>
      <c r="G238" s="144"/>
      <c r="H238" s="53"/>
      <c r="I238" s="135"/>
      <c r="J238" s="135"/>
      <c r="K238" s="135"/>
      <c r="L238" s="689"/>
      <c r="M238" s="187"/>
      <c r="N238" s="87"/>
      <c r="O238" s="88"/>
      <c r="P238" s="88"/>
      <c r="Q238" s="88"/>
      <c r="R238" s="88"/>
      <c r="S238" s="88"/>
      <c r="T238" s="88"/>
      <c r="U238" s="88"/>
      <c r="V238" s="88"/>
      <c r="W238" s="88"/>
    </row>
    <row r="239" spans="1:23" ht="30" customHeight="1" x14ac:dyDescent="0.25">
      <c r="A239" s="188"/>
      <c r="B239" s="618" t="s">
        <v>649</v>
      </c>
      <c r="C239" s="618"/>
      <c r="D239" s="626" t="s">
        <v>632</v>
      </c>
      <c r="E239" s="621">
        <v>24713.570721143999</v>
      </c>
      <c r="F239" s="621">
        <f t="shared" ref="F239:L239" si="2">SUM(F206:F236)</f>
        <v>32495</v>
      </c>
      <c r="G239" s="621">
        <f t="shared" si="2"/>
        <v>40130.219999999994</v>
      </c>
      <c r="H239" s="563">
        <f t="shared" si="2"/>
        <v>45263</v>
      </c>
      <c r="I239" s="563">
        <f t="shared" si="2"/>
        <v>47622</v>
      </c>
      <c r="J239" s="563">
        <f t="shared" si="2"/>
        <v>45435</v>
      </c>
      <c r="K239" s="563">
        <f t="shared" si="2"/>
        <v>50038.884000000005</v>
      </c>
      <c r="L239" s="699">
        <f t="shared" si="2"/>
        <v>58097.641999999993</v>
      </c>
      <c r="M239" s="627">
        <v>78.028430374579898</v>
      </c>
      <c r="N239" s="189"/>
      <c r="O239" s="112"/>
      <c r="P239" s="112"/>
      <c r="Q239" s="112"/>
      <c r="R239" s="112"/>
      <c r="S239" s="112"/>
      <c r="T239" s="112"/>
      <c r="U239" s="112"/>
      <c r="V239" s="112"/>
      <c r="W239" s="112"/>
    </row>
    <row r="240" spans="1:23" ht="30" customHeight="1" thickBot="1" x14ac:dyDescent="0.3">
      <c r="A240" s="190"/>
      <c r="B240" s="567"/>
      <c r="C240" s="567"/>
      <c r="D240" s="567"/>
      <c r="E240" s="567"/>
      <c r="F240" s="567"/>
      <c r="G240" s="567"/>
      <c r="H240" s="567"/>
      <c r="I240" s="567"/>
      <c r="J240" s="567"/>
      <c r="K240" s="567"/>
      <c r="L240" s="700"/>
      <c r="M240" s="620"/>
      <c r="N240" s="189"/>
      <c r="O240" s="112"/>
      <c r="P240" s="112"/>
      <c r="Q240" s="112"/>
      <c r="R240" s="112"/>
      <c r="S240" s="112"/>
      <c r="T240" s="112"/>
      <c r="U240" s="112"/>
      <c r="V240" s="112"/>
      <c r="W240" s="112"/>
    </row>
    <row r="241" spans="1:23" ht="15.75" customHeight="1" x14ac:dyDescent="0.25">
      <c r="A241" s="544" t="s">
        <v>650</v>
      </c>
      <c r="B241" s="543"/>
      <c r="C241" s="543"/>
      <c r="D241" s="543"/>
      <c r="E241" s="543"/>
      <c r="F241" s="543"/>
      <c r="G241" s="543"/>
      <c r="H241" s="543"/>
      <c r="I241" s="543"/>
      <c r="J241" s="543"/>
      <c r="K241" s="543"/>
      <c r="L241" s="543"/>
      <c r="M241" s="543"/>
      <c r="N241" s="22"/>
      <c r="O241" s="22"/>
      <c r="P241" s="22"/>
      <c r="Q241" s="22"/>
      <c r="R241" s="22"/>
      <c r="S241" s="22"/>
      <c r="T241" s="22"/>
      <c r="U241" s="22"/>
      <c r="V241" s="22"/>
      <c r="W241" s="22"/>
    </row>
    <row r="242" spans="1:23" ht="15.75" customHeight="1" x14ac:dyDescent="0.25">
      <c r="A242" s="623" t="s">
        <v>651</v>
      </c>
      <c r="B242" s="543"/>
      <c r="C242" s="543"/>
      <c r="D242" s="543"/>
      <c r="E242" s="543"/>
      <c r="F242" s="543"/>
      <c r="G242" s="543"/>
      <c r="H242" s="543"/>
      <c r="I242" s="543"/>
      <c r="J242" s="543"/>
      <c r="K242" s="543"/>
      <c r="L242" s="543"/>
      <c r="M242" s="543"/>
      <c r="N242" s="22"/>
      <c r="O242" s="22"/>
      <c r="P242" s="22"/>
      <c r="Q242" s="22"/>
      <c r="R242" s="22"/>
      <c r="S242" s="22"/>
      <c r="T242" s="22"/>
      <c r="U242" s="22"/>
      <c r="V242" s="22"/>
      <c r="W242" s="22"/>
    </row>
    <row r="243" spans="1:23" ht="30" customHeight="1" x14ac:dyDescent="0.25">
      <c r="A243" s="114" t="s">
        <v>652</v>
      </c>
      <c r="B243" s="576" t="s">
        <v>653</v>
      </c>
      <c r="C243" s="543"/>
      <c r="D243" s="543"/>
      <c r="E243" s="543"/>
      <c r="F243" s="543"/>
      <c r="G243" s="543"/>
      <c r="H243" s="543"/>
      <c r="I243" s="543"/>
      <c r="J243" s="543"/>
      <c r="K243" s="543"/>
      <c r="L243" s="543"/>
      <c r="M243" s="543"/>
      <c r="N243" s="22"/>
      <c r="O243" s="22"/>
      <c r="P243" s="22"/>
      <c r="Q243" s="22"/>
      <c r="R243" s="22"/>
      <c r="S243" s="22"/>
      <c r="T243" s="22"/>
      <c r="U243" s="22"/>
      <c r="V243" s="22"/>
      <c r="W243" s="22"/>
    </row>
    <row r="244" spans="1:23" ht="45" customHeight="1" x14ac:dyDescent="0.25">
      <c r="A244" s="191"/>
      <c r="B244" s="543"/>
      <c r="C244" s="543"/>
      <c r="D244" s="543"/>
      <c r="E244" s="543"/>
      <c r="F244" s="543"/>
      <c r="G244" s="543"/>
      <c r="H244" s="543"/>
      <c r="I244" s="543"/>
      <c r="J244" s="543"/>
      <c r="K244" s="543"/>
      <c r="L244" s="543"/>
      <c r="M244" s="543"/>
      <c r="N244" s="46"/>
      <c r="O244" s="46"/>
      <c r="P244" s="46"/>
      <c r="Q244" s="46"/>
      <c r="R244" s="46"/>
      <c r="S244" s="46"/>
      <c r="T244" s="46"/>
      <c r="U244" s="46"/>
      <c r="V244" s="46"/>
      <c r="W244" s="46"/>
    </row>
    <row r="245" spans="1:23" ht="30" customHeight="1" x14ac:dyDescent="0.25">
      <c r="A245" s="566"/>
      <c r="B245" s="543"/>
      <c r="C245" s="543"/>
      <c r="D245" s="543"/>
      <c r="E245" s="47"/>
      <c r="F245" s="46"/>
      <c r="G245" s="46"/>
      <c r="H245" s="46"/>
      <c r="I245" s="46"/>
      <c r="J245" s="46"/>
      <c r="K245" s="46"/>
      <c r="L245" s="705"/>
      <c r="M245" s="46"/>
      <c r="N245" s="46"/>
      <c r="O245" s="46"/>
      <c r="P245" s="46"/>
      <c r="Q245" s="46"/>
      <c r="R245" s="46"/>
      <c r="S245" s="46"/>
      <c r="T245" s="46"/>
      <c r="U245" s="46"/>
      <c r="V245" s="46"/>
      <c r="W245" s="46"/>
    </row>
    <row r="246" spans="1:23" ht="30" customHeight="1" x14ac:dyDescent="0.25">
      <c r="A246" s="545" t="s">
        <v>654</v>
      </c>
      <c r="B246" s="543"/>
      <c r="C246" s="543"/>
      <c r="D246" s="543"/>
      <c r="E246" s="543"/>
      <c r="F246" s="543"/>
      <c r="G246" s="543"/>
      <c r="H246" s="543"/>
      <c r="I246" s="543"/>
      <c r="J246" s="543"/>
      <c r="K246" s="543"/>
      <c r="L246" s="543"/>
      <c r="M246" s="543"/>
      <c r="N246" s="22"/>
      <c r="O246" s="22"/>
      <c r="P246" s="22"/>
      <c r="Q246" s="22"/>
      <c r="R246" s="22"/>
      <c r="S246" s="22"/>
      <c r="T246" s="22"/>
      <c r="U246" s="22"/>
      <c r="V246" s="22"/>
      <c r="W246" s="22"/>
    </row>
    <row r="247" spans="1:23" ht="30" customHeight="1" x14ac:dyDescent="0.25">
      <c r="A247" s="546" t="s">
        <v>655</v>
      </c>
      <c r="B247" s="543"/>
      <c r="C247" s="543"/>
      <c r="D247" s="543"/>
      <c r="E247" s="543"/>
      <c r="F247" s="543"/>
      <c r="G247" s="543"/>
      <c r="H247" s="543"/>
      <c r="I247" s="543"/>
      <c r="J247" s="543"/>
      <c r="K247" s="543"/>
      <c r="L247" s="543"/>
      <c r="M247" s="543"/>
      <c r="N247" s="22"/>
      <c r="O247" s="22"/>
      <c r="P247" s="22"/>
      <c r="Q247" s="22"/>
      <c r="R247" s="22"/>
      <c r="S247" s="22"/>
      <c r="T247" s="22"/>
      <c r="U247" s="22"/>
      <c r="V247" s="22"/>
      <c r="W247" s="22"/>
    </row>
    <row r="248" spans="1:23" ht="30" customHeight="1" x14ac:dyDescent="0.25">
      <c r="A248" s="547" t="s">
        <v>656</v>
      </c>
      <c r="B248" s="543"/>
      <c r="C248" s="543"/>
      <c r="D248" s="543"/>
      <c r="E248" s="543"/>
      <c r="F248" s="543"/>
      <c r="G248" s="543"/>
      <c r="H248" s="543"/>
      <c r="I248" s="543"/>
      <c r="J248" s="543"/>
      <c r="K248" s="543"/>
      <c r="L248" s="543"/>
      <c r="M248" s="543"/>
      <c r="N248" s="22"/>
      <c r="O248" s="22"/>
      <c r="P248" s="22"/>
      <c r="Q248" s="22"/>
      <c r="R248" s="22"/>
      <c r="S248" s="22"/>
      <c r="T248" s="22"/>
      <c r="U248" s="22"/>
      <c r="V248" s="22"/>
      <c r="W248" s="22"/>
    </row>
    <row r="249" spans="1:23" ht="30" customHeight="1" thickBot="1" x14ac:dyDescent="0.3">
      <c r="A249" s="546" t="s">
        <v>609</v>
      </c>
      <c r="B249" s="543"/>
      <c r="C249" s="543"/>
      <c r="D249" s="543"/>
      <c r="E249" s="543"/>
      <c r="F249" s="543"/>
      <c r="G249" s="543"/>
      <c r="H249" s="543"/>
      <c r="I249" s="543"/>
      <c r="J249" s="543"/>
      <c r="K249" s="543"/>
      <c r="L249" s="543"/>
      <c r="M249" s="543"/>
      <c r="N249" s="22"/>
      <c r="O249" s="22"/>
      <c r="P249" s="22"/>
      <c r="Q249" s="22"/>
      <c r="R249" s="22"/>
      <c r="S249" s="22"/>
      <c r="T249" s="22"/>
      <c r="U249" s="22"/>
      <c r="V249" s="22"/>
      <c r="W249" s="22"/>
    </row>
    <row r="250" spans="1:23" ht="30" customHeight="1" thickTop="1" x14ac:dyDescent="0.25">
      <c r="A250" s="192"/>
      <c r="B250" s="71"/>
      <c r="C250" s="71"/>
      <c r="D250" s="69"/>
      <c r="E250" s="69"/>
      <c r="F250" s="71"/>
      <c r="G250" s="71"/>
      <c r="H250" s="72"/>
      <c r="I250" s="72"/>
      <c r="J250" s="72"/>
      <c r="K250" s="72"/>
      <c r="L250" s="677"/>
      <c r="M250" s="628" t="s">
        <v>4</v>
      </c>
      <c r="N250" s="74"/>
      <c r="O250" s="74"/>
      <c r="P250" s="74"/>
      <c r="Q250" s="74"/>
      <c r="R250" s="74"/>
      <c r="S250" s="74"/>
      <c r="T250" s="74"/>
      <c r="U250" s="74"/>
      <c r="V250" s="74"/>
      <c r="W250" s="74"/>
    </row>
    <row r="251" spans="1:23" ht="30" customHeight="1" x14ac:dyDescent="0.25">
      <c r="A251" s="577" t="s">
        <v>5</v>
      </c>
      <c r="B251" s="122" t="s">
        <v>6</v>
      </c>
      <c r="C251" s="122" t="s">
        <v>26</v>
      </c>
      <c r="D251" s="75" t="s">
        <v>7</v>
      </c>
      <c r="E251" s="578">
        <v>2015</v>
      </c>
      <c r="F251" s="584">
        <v>2016</v>
      </c>
      <c r="G251" s="584">
        <v>2017</v>
      </c>
      <c r="H251" s="552">
        <v>2018</v>
      </c>
      <c r="I251" s="552">
        <v>2019</v>
      </c>
      <c r="J251" s="552">
        <v>2020</v>
      </c>
      <c r="K251" s="552">
        <v>2021</v>
      </c>
      <c r="L251" s="678">
        <v>2022</v>
      </c>
      <c r="M251" s="629"/>
      <c r="N251" s="74"/>
      <c r="O251" s="74"/>
      <c r="P251" s="74"/>
      <c r="Q251" s="74"/>
      <c r="R251" s="74"/>
      <c r="S251" s="74"/>
      <c r="T251" s="74"/>
      <c r="U251" s="74"/>
      <c r="V251" s="74"/>
      <c r="W251" s="74"/>
    </row>
    <row r="252" spans="1:23" ht="45.75" customHeight="1" x14ac:dyDescent="0.25">
      <c r="A252" s="565"/>
      <c r="B252" s="76" t="s">
        <v>14</v>
      </c>
      <c r="C252" s="76" t="s">
        <v>27</v>
      </c>
      <c r="D252" s="76" t="s">
        <v>15</v>
      </c>
      <c r="E252" s="541"/>
      <c r="F252" s="541"/>
      <c r="G252" s="541"/>
      <c r="H252" s="548"/>
      <c r="I252" s="548"/>
      <c r="J252" s="548"/>
      <c r="K252" s="548"/>
      <c r="L252" s="679"/>
      <c r="M252" s="624" t="s">
        <v>16</v>
      </c>
      <c r="N252" s="74"/>
      <c r="O252" s="74"/>
      <c r="P252" s="74"/>
      <c r="Q252" s="74"/>
      <c r="R252" s="74"/>
      <c r="S252" s="74"/>
      <c r="T252" s="74"/>
      <c r="U252" s="74"/>
      <c r="V252" s="74"/>
      <c r="W252" s="74"/>
    </row>
    <row r="253" spans="1:23" ht="30" customHeight="1" x14ac:dyDescent="0.25">
      <c r="A253" s="193"/>
      <c r="B253" s="123"/>
      <c r="C253" s="123"/>
      <c r="D253" s="78"/>
      <c r="E253" s="78"/>
      <c r="F253" s="80"/>
      <c r="G253" s="80"/>
      <c r="H253" s="52"/>
      <c r="I253" s="194"/>
      <c r="J253" s="194"/>
      <c r="K253" s="194"/>
      <c r="L253" s="706"/>
      <c r="M253" s="562"/>
      <c r="N253" s="74"/>
      <c r="O253" s="74"/>
      <c r="P253" s="74"/>
      <c r="Q253" s="74"/>
      <c r="R253" s="74"/>
      <c r="S253" s="74"/>
      <c r="T253" s="74"/>
      <c r="U253" s="74"/>
      <c r="V253" s="74"/>
      <c r="W253" s="74"/>
    </row>
    <row r="254" spans="1:23" ht="95.25" customHeight="1" x14ac:dyDescent="0.25">
      <c r="A254" s="89">
        <v>1</v>
      </c>
      <c r="B254" s="172" t="s">
        <v>123</v>
      </c>
      <c r="C254" s="616"/>
      <c r="D254" s="195" t="s">
        <v>657</v>
      </c>
      <c r="E254" s="196">
        <v>1523.737021893</v>
      </c>
      <c r="F254" s="196">
        <v>1827.380508</v>
      </c>
      <c r="G254" s="196">
        <v>2094.1</v>
      </c>
      <c r="H254" s="197">
        <v>2270.0756886139998</v>
      </c>
      <c r="I254" s="198">
        <v>2321.441471053</v>
      </c>
      <c r="J254" s="199">
        <v>2519.153675392</v>
      </c>
      <c r="K254" s="199">
        <v>3362.4240239999999</v>
      </c>
      <c r="L254" s="707">
        <v>2809.4723386249998</v>
      </c>
      <c r="M254" s="200">
        <f>((((F254-E254)/E254)+(G254-F254)/F254+(H254-G254)/G254)+(I254-H254)/H254/5)*100</f>
        <v>43.379231240215056</v>
      </c>
      <c r="N254" s="201"/>
      <c r="O254" s="174"/>
      <c r="P254" s="202"/>
      <c r="Q254" s="203"/>
      <c r="R254" s="203"/>
      <c r="S254" s="203"/>
      <c r="T254" s="203"/>
      <c r="U254" s="203"/>
      <c r="V254" s="203"/>
      <c r="W254" s="203"/>
    </row>
    <row r="255" spans="1:23" ht="45" customHeight="1" x14ac:dyDescent="0.25">
      <c r="A255" s="89" t="s">
        <v>125</v>
      </c>
      <c r="B255" s="129" t="s">
        <v>658</v>
      </c>
      <c r="C255" s="548"/>
      <c r="D255" s="195" t="s">
        <v>657</v>
      </c>
      <c r="E255" s="196">
        <v>1507.261416502</v>
      </c>
      <c r="F255" s="196">
        <v>1745.161349389</v>
      </c>
      <c r="G255" s="196">
        <v>2066.7012615550002</v>
      </c>
      <c r="H255" s="196">
        <v>2145.0560428419999</v>
      </c>
      <c r="I255" s="196">
        <v>2169.07492017</v>
      </c>
      <c r="J255" s="196">
        <v>2401.3625197010001</v>
      </c>
      <c r="K255" s="196">
        <v>3017.3180552089998</v>
      </c>
      <c r="L255" s="708">
        <v>2727.8092404009999</v>
      </c>
      <c r="M255" s="200"/>
      <c r="N255" s="203"/>
      <c r="O255" s="174"/>
      <c r="P255" s="203"/>
      <c r="Q255" s="203"/>
      <c r="R255" s="203"/>
      <c r="S255" s="203"/>
      <c r="T255" s="203"/>
      <c r="U255" s="203"/>
      <c r="V255" s="203"/>
      <c r="W255" s="203"/>
    </row>
    <row r="256" spans="1:23" ht="30" customHeight="1" thickBot="1" x14ac:dyDescent="0.3">
      <c r="A256" s="204"/>
      <c r="B256" s="205"/>
      <c r="C256" s="567"/>
      <c r="D256" s="206"/>
      <c r="E256" s="207"/>
      <c r="F256" s="207"/>
      <c r="G256" s="207"/>
      <c r="H256" s="208"/>
      <c r="I256" s="208"/>
      <c r="J256" s="209"/>
      <c r="K256" s="209"/>
      <c r="L256" s="709"/>
      <c r="M256" s="210"/>
      <c r="N256" s="203"/>
      <c r="O256" s="203"/>
      <c r="P256" s="203"/>
      <c r="Q256" s="203"/>
      <c r="R256" s="203"/>
      <c r="S256" s="203"/>
      <c r="T256" s="203"/>
      <c r="U256" s="203"/>
      <c r="V256" s="203"/>
      <c r="W256" s="203"/>
    </row>
    <row r="257" spans="1:23" ht="61.5" customHeight="1" thickBot="1" x14ac:dyDescent="0.3">
      <c r="A257" s="211"/>
      <c r="B257" s="212" t="s">
        <v>659</v>
      </c>
      <c r="C257" s="213"/>
      <c r="D257" s="214" t="s">
        <v>657</v>
      </c>
      <c r="E257" s="215"/>
      <c r="F257" s="215"/>
      <c r="G257" s="215"/>
      <c r="H257" s="216">
        <f t="shared" ref="H257:L257" si="3">H254</f>
        <v>2270.0756886139998</v>
      </c>
      <c r="I257" s="216">
        <f t="shared" si="3"/>
        <v>2321.441471053</v>
      </c>
      <c r="J257" s="216">
        <f t="shared" si="3"/>
        <v>2519.153675392</v>
      </c>
      <c r="K257" s="216">
        <f t="shared" si="3"/>
        <v>3362.4240239999999</v>
      </c>
      <c r="L257" s="710">
        <f t="shared" si="3"/>
        <v>2809.4723386249998</v>
      </c>
      <c r="M257" s="217"/>
      <c r="N257" s="203"/>
      <c r="O257" s="203"/>
      <c r="P257" s="203"/>
      <c r="Q257" s="203"/>
      <c r="R257" s="203"/>
      <c r="S257" s="203"/>
      <c r="T257" s="203"/>
      <c r="U257" s="203"/>
      <c r="V257" s="203"/>
      <c r="W257" s="203"/>
    </row>
    <row r="258" spans="1:23" ht="88.5" hidden="1" customHeight="1" thickBot="1" x14ac:dyDescent="0.3">
      <c r="A258" s="218"/>
      <c r="B258" s="219" t="s">
        <v>660</v>
      </c>
      <c r="C258" s="220"/>
      <c r="D258" s="221" t="s">
        <v>657</v>
      </c>
      <c r="E258" s="222">
        <f t="shared" ref="E258" si="4">SUM(E254)</f>
        <v>1523.737021893</v>
      </c>
      <c r="F258" s="222">
        <f t="shared" ref="F258:I258" si="5">SUM(F254:F256)</f>
        <v>3572.5418573890001</v>
      </c>
      <c r="G258" s="222">
        <f t="shared" si="5"/>
        <v>4160.8012615549997</v>
      </c>
      <c r="H258" s="223">
        <f t="shared" si="5"/>
        <v>4415.1317314560001</v>
      </c>
      <c r="I258" s="223">
        <f t="shared" si="5"/>
        <v>4490.516391223</v>
      </c>
      <c r="J258" s="223">
        <f t="shared" ref="J258:L258" si="6">J254</f>
        <v>2519.153675392</v>
      </c>
      <c r="K258" s="223">
        <f t="shared" si="6"/>
        <v>3362.4240239999999</v>
      </c>
      <c r="L258" s="711">
        <f t="shared" si="6"/>
        <v>2809.4723386249998</v>
      </c>
      <c r="M258" s="224">
        <f>((((F258-E258)/E258)+(G258-F258)/F258+(H258-G258)/G258)+(I258-H258)/H258/5)*100</f>
        <v>157.37936436016923</v>
      </c>
      <c r="N258" s="74"/>
      <c r="O258" s="74"/>
      <c r="P258" s="74"/>
      <c r="Q258" s="74"/>
      <c r="R258" s="74"/>
      <c r="S258" s="74"/>
      <c r="T258" s="74"/>
      <c r="U258" s="74"/>
      <c r="V258" s="74"/>
      <c r="W258" s="74"/>
    </row>
    <row r="259" spans="1:23" ht="15.75" customHeight="1" thickTop="1" x14ac:dyDescent="0.25">
      <c r="A259" s="615" t="s">
        <v>661</v>
      </c>
      <c r="B259" s="571"/>
      <c r="C259" s="571"/>
      <c r="D259" s="571"/>
      <c r="E259" s="571"/>
      <c r="F259" s="571"/>
      <c r="G259" s="571"/>
      <c r="H259" s="571"/>
      <c r="I259" s="571"/>
      <c r="J259" s="571"/>
      <c r="K259" s="571"/>
      <c r="L259" s="571"/>
      <c r="M259" s="571"/>
      <c r="N259" s="22"/>
      <c r="O259" s="22"/>
      <c r="P259" s="22"/>
      <c r="Q259" s="22"/>
      <c r="R259" s="22"/>
      <c r="S259" s="22"/>
      <c r="T259" s="22"/>
      <c r="U259" s="22"/>
      <c r="V259" s="22"/>
      <c r="W259" s="22"/>
    </row>
    <row r="260" spans="1:23" ht="52.5" customHeight="1" x14ac:dyDescent="0.25">
      <c r="A260" s="625" t="s">
        <v>662</v>
      </c>
      <c r="B260" s="543"/>
      <c r="C260" s="543"/>
      <c r="D260" s="543"/>
      <c r="E260" s="543"/>
      <c r="F260" s="543"/>
      <c r="G260" s="543"/>
      <c r="H260" s="543"/>
      <c r="I260" s="543"/>
      <c r="J260" s="543"/>
      <c r="K260" s="543"/>
      <c r="L260" s="543"/>
      <c r="M260" s="543"/>
      <c r="N260" s="22"/>
      <c r="O260" s="22"/>
      <c r="P260" s="22"/>
      <c r="Q260" s="22"/>
      <c r="R260" s="22"/>
      <c r="S260" s="22"/>
      <c r="T260" s="22"/>
      <c r="U260" s="22"/>
      <c r="V260" s="22"/>
      <c r="W260" s="22"/>
    </row>
    <row r="261" spans="1:23" ht="30" hidden="1" customHeight="1" x14ac:dyDescent="0.25">
      <c r="A261" s="545" t="s">
        <v>663</v>
      </c>
      <c r="B261" s="543"/>
      <c r="C261" s="543"/>
      <c r="D261" s="543"/>
      <c r="E261" s="543"/>
      <c r="F261" s="543"/>
      <c r="G261" s="543"/>
      <c r="H261" s="543"/>
      <c r="I261" s="543"/>
      <c r="J261" s="543"/>
      <c r="K261" s="543"/>
      <c r="L261" s="543"/>
      <c r="M261" s="543"/>
      <c r="N261" s="22"/>
      <c r="O261" s="22"/>
      <c r="P261" s="22"/>
      <c r="Q261" s="22"/>
      <c r="R261" s="22"/>
      <c r="S261" s="22"/>
      <c r="T261" s="22"/>
      <c r="U261" s="22"/>
      <c r="V261" s="22"/>
      <c r="W261" s="22"/>
    </row>
    <row r="262" spans="1:23" ht="30" hidden="1" customHeight="1" x14ac:dyDescent="0.25">
      <c r="A262" s="546" t="s">
        <v>126</v>
      </c>
      <c r="B262" s="543"/>
      <c r="C262" s="543"/>
      <c r="D262" s="543"/>
      <c r="E262" s="543"/>
      <c r="F262" s="543"/>
      <c r="G262" s="543"/>
      <c r="H262" s="543"/>
      <c r="I262" s="543"/>
      <c r="J262" s="543"/>
      <c r="K262" s="543"/>
      <c r="L262" s="543"/>
      <c r="M262" s="543"/>
      <c r="N262" s="22"/>
      <c r="O262" s="22"/>
      <c r="P262" s="22"/>
      <c r="Q262" s="22"/>
      <c r="R262" s="22"/>
      <c r="S262" s="22"/>
      <c r="T262" s="22"/>
      <c r="U262" s="22"/>
      <c r="V262" s="22"/>
      <c r="W262" s="22"/>
    </row>
    <row r="263" spans="1:23" ht="30" hidden="1" customHeight="1" x14ac:dyDescent="0.25">
      <c r="A263" s="547" t="s">
        <v>127</v>
      </c>
      <c r="B263" s="543"/>
      <c r="C263" s="543"/>
      <c r="D263" s="543"/>
      <c r="E263" s="543"/>
      <c r="F263" s="543"/>
      <c r="G263" s="543"/>
      <c r="H263" s="543"/>
      <c r="I263" s="543"/>
      <c r="J263" s="543"/>
      <c r="K263" s="543"/>
      <c r="L263" s="543"/>
      <c r="M263" s="543"/>
      <c r="N263" s="22"/>
      <c r="O263" s="22"/>
      <c r="P263" s="22"/>
      <c r="Q263" s="22"/>
      <c r="R263" s="22"/>
      <c r="S263" s="22"/>
      <c r="T263" s="22"/>
      <c r="U263" s="22"/>
      <c r="V263" s="22"/>
      <c r="W263" s="22"/>
    </row>
    <row r="264" spans="1:23" ht="30" hidden="1" customHeight="1" x14ac:dyDescent="0.25">
      <c r="A264" s="546" t="s">
        <v>664</v>
      </c>
      <c r="B264" s="543"/>
      <c r="C264" s="543"/>
      <c r="D264" s="543"/>
      <c r="E264" s="543"/>
      <c r="F264" s="543"/>
      <c r="G264" s="543"/>
      <c r="H264" s="543"/>
      <c r="I264" s="543"/>
      <c r="J264" s="543"/>
      <c r="K264" s="543"/>
      <c r="L264" s="543"/>
      <c r="M264" s="543"/>
      <c r="N264" s="22"/>
      <c r="O264" s="22"/>
      <c r="P264" s="22"/>
      <c r="Q264" s="22"/>
      <c r="R264" s="22"/>
      <c r="S264" s="22"/>
      <c r="T264" s="22"/>
      <c r="U264" s="22"/>
      <c r="V264" s="22"/>
      <c r="W264" s="22"/>
    </row>
    <row r="265" spans="1:23" ht="30" hidden="1" customHeight="1" x14ac:dyDescent="0.25">
      <c r="A265" s="225"/>
      <c r="B265" s="226"/>
      <c r="C265" s="226"/>
      <c r="D265" s="227"/>
      <c r="E265" s="227"/>
      <c r="F265" s="226"/>
      <c r="G265" s="226"/>
      <c r="H265" s="50"/>
      <c r="I265" s="50"/>
      <c r="J265" s="50"/>
      <c r="K265" s="50"/>
      <c r="L265" s="712"/>
      <c r="M265" s="597" t="s">
        <v>4</v>
      </c>
      <c r="N265" s="74"/>
      <c r="O265" s="74"/>
      <c r="P265" s="74"/>
      <c r="Q265" s="74"/>
      <c r="R265" s="74"/>
      <c r="S265" s="74"/>
      <c r="T265" s="74"/>
      <c r="U265" s="74"/>
      <c r="V265" s="74"/>
      <c r="W265" s="74"/>
    </row>
    <row r="266" spans="1:23" ht="30" hidden="1" customHeight="1" x14ac:dyDescent="0.25">
      <c r="A266" s="580" t="s">
        <v>5</v>
      </c>
      <c r="B266" s="122" t="s">
        <v>6</v>
      </c>
      <c r="C266" s="122" t="s">
        <v>26</v>
      </c>
      <c r="D266" s="75" t="s">
        <v>7</v>
      </c>
      <c r="E266" s="578">
        <v>2015</v>
      </c>
      <c r="F266" s="584">
        <v>2016</v>
      </c>
      <c r="G266" s="584">
        <v>2017</v>
      </c>
      <c r="H266" s="552">
        <v>2018</v>
      </c>
      <c r="I266" s="552">
        <v>2019</v>
      </c>
      <c r="J266" s="51"/>
      <c r="K266" s="51"/>
      <c r="L266" s="713"/>
      <c r="M266" s="561"/>
      <c r="N266" s="74"/>
      <c r="O266" s="74"/>
      <c r="P266" s="74"/>
      <c r="Q266" s="74"/>
      <c r="R266" s="74"/>
      <c r="S266" s="74"/>
      <c r="T266" s="74"/>
      <c r="U266" s="74"/>
      <c r="V266" s="74"/>
      <c r="W266" s="74"/>
    </row>
    <row r="267" spans="1:23" ht="45.75" hidden="1" customHeight="1" x14ac:dyDescent="0.25">
      <c r="A267" s="551"/>
      <c r="B267" s="76" t="s">
        <v>14</v>
      </c>
      <c r="C267" s="76" t="s">
        <v>27</v>
      </c>
      <c r="D267" s="76" t="s">
        <v>15</v>
      </c>
      <c r="E267" s="541"/>
      <c r="F267" s="541"/>
      <c r="G267" s="541"/>
      <c r="H267" s="548"/>
      <c r="I267" s="548"/>
      <c r="J267" s="51"/>
      <c r="K267" s="51"/>
      <c r="L267" s="713"/>
      <c r="M267" s="598" t="s">
        <v>16</v>
      </c>
      <c r="N267" s="74"/>
      <c r="O267" s="74"/>
      <c r="P267" s="74"/>
      <c r="Q267" s="74"/>
      <c r="R267" s="74"/>
      <c r="S267" s="74"/>
      <c r="T267" s="74"/>
      <c r="U267" s="74"/>
      <c r="V267" s="74"/>
      <c r="W267" s="74"/>
    </row>
    <row r="268" spans="1:23" ht="30" hidden="1" customHeight="1" x14ac:dyDescent="0.25">
      <c r="A268" s="228"/>
      <c r="B268" s="123"/>
      <c r="C268" s="123"/>
      <c r="D268" s="78"/>
      <c r="E268" s="78"/>
      <c r="F268" s="80"/>
      <c r="G268" s="80"/>
      <c r="H268" s="52"/>
      <c r="I268" s="52"/>
      <c r="J268" s="52"/>
      <c r="K268" s="52"/>
      <c r="L268" s="714"/>
      <c r="M268" s="570"/>
      <c r="N268" s="74"/>
      <c r="O268" s="74"/>
      <c r="P268" s="74"/>
      <c r="Q268" s="74"/>
      <c r="R268" s="74"/>
      <c r="S268" s="74"/>
      <c r="T268" s="74"/>
      <c r="U268" s="74"/>
      <c r="V268" s="74"/>
      <c r="W268" s="74"/>
    </row>
    <row r="269" spans="1:23" ht="95.25" hidden="1" customHeight="1" x14ac:dyDescent="0.25">
      <c r="A269" s="229">
        <v>1</v>
      </c>
      <c r="B269" s="172" t="s">
        <v>665</v>
      </c>
      <c r="C269" s="137"/>
      <c r="D269" s="195" t="s">
        <v>666</v>
      </c>
      <c r="E269" s="230">
        <f t="shared" ref="E269:F269" si="7">E275</f>
        <v>301638139</v>
      </c>
      <c r="F269" s="230">
        <f t="shared" si="7"/>
        <v>328932825</v>
      </c>
      <c r="G269" s="230">
        <v>360176758</v>
      </c>
      <c r="H269" s="230" t="s">
        <v>68</v>
      </c>
      <c r="I269" s="230"/>
      <c r="J269" s="231"/>
      <c r="K269" s="231"/>
      <c r="L269" s="715"/>
      <c r="M269" s="232" t="s">
        <v>68</v>
      </c>
      <c r="N269" s="201"/>
      <c r="O269" s="203"/>
      <c r="P269" s="203"/>
      <c r="Q269" s="203"/>
      <c r="R269" s="203"/>
      <c r="S269" s="203"/>
      <c r="T269" s="203"/>
      <c r="U269" s="203"/>
      <c r="V269" s="203"/>
      <c r="W269" s="203"/>
    </row>
    <row r="270" spans="1:23" ht="95.25" hidden="1" customHeight="1" x14ac:dyDescent="0.25">
      <c r="A270" s="229" t="s">
        <v>128</v>
      </c>
      <c r="B270" s="233" t="s">
        <v>667</v>
      </c>
      <c r="C270" s="234"/>
      <c r="D270" s="235" t="s">
        <v>668</v>
      </c>
      <c r="E270" s="236">
        <v>8742275</v>
      </c>
      <c r="F270" s="237">
        <v>13258568</v>
      </c>
      <c r="G270" s="238">
        <v>9269524</v>
      </c>
      <c r="H270" s="239"/>
      <c r="I270" s="239"/>
      <c r="J270" s="239"/>
      <c r="K270" s="239"/>
      <c r="L270" s="716"/>
      <c r="M270" s="240"/>
      <c r="N270" s="201"/>
      <c r="O270" s="203"/>
      <c r="P270" s="203"/>
      <c r="Q270" s="203"/>
      <c r="R270" s="203"/>
      <c r="S270" s="203"/>
      <c r="T270" s="203"/>
      <c r="U270" s="203"/>
      <c r="V270" s="203"/>
      <c r="W270" s="203"/>
    </row>
    <row r="271" spans="1:23" ht="95.25" hidden="1" customHeight="1" x14ac:dyDescent="0.25">
      <c r="A271" s="229" t="s">
        <v>129</v>
      </c>
      <c r="B271" s="172" t="s">
        <v>669</v>
      </c>
      <c r="C271" s="234"/>
      <c r="D271" s="195" t="s">
        <v>670</v>
      </c>
      <c r="E271" s="237">
        <v>289703963</v>
      </c>
      <c r="F271" s="237">
        <v>310779607</v>
      </c>
      <c r="G271" s="238">
        <v>345326980</v>
      </c>
      <c r="H271" s="239"/>
      <c r="I271" s="239"/>
      <c r="J271" s="239"/>
      <c r="K271" s="239"/>
      <c r="L271" s="716"/>
      <c r="M271" s="183"/>
      <c r="N271" s="201"/>
      <c r="O271" s="74"/>
      <c r="P271" s="74"/>
      <c r="Q271" s="74"/>
      <c r="R271" s="203"/>
      <c r="S271" s="203"/>
      <c r="T271" s="203"/>
      <c r="U271" s="203"/>
      <c r="V271" s="203"/>
      <c r="W271" s="203"/>
    </row>
    <row r="272" spans="1:23" ht="95.25" hidden="1" customHeight="1" x14ac:dyDescent="0.25">
      <c r="A272" s="229" t="s">
        <v>130</v>
      </c>
      <c r="B272" s="172" t="s">
        <v>671</v>
      </c>
      <c r="C272" s="234"/>
      <c r="D272" s="195" t="s">
        <v>672</v>
      </c>
      <c r="E272" s="237">
        <v>2002509</v>
      </c>
      <c r="F272" s="237">
        <v>1951663</v>
      </c>
      <c r="G272" s="238">
        <v>2077653</v>
      </c>
      <c r="H272" s="239"/>
      <c r="I272" s="239"/>
      <c r="J272" s="239"/>
      <c r="K272" s="239"/>
      <c r="L272" s="716"/>
      <c r="M272" s="183"/>
      <c r="N272" s="201"/>
      <c r="O272" s="74"/>
      <c r="P272" s="74"/>
      <c r="Q272" s="74"/>
      <c r="R272" s="203"/>
      <c r="S272" s="203"/>
      <c r="T272" s="203"/>
      <c r="U272" s="203"/>
      <c r="V272" s="203"/>
      <c r="W272" s="203"/>
    </row>
    <row r="273" spans="1:23" ht="95.25" hidden="1" customHeight="1" x14ac:dyDescent="0.25">
      <c r="A273" s="229" t="s">
        <v>131</v>
      </c>
      <c r="B273" s="172" t="s">
        <v>673</v>
      </c>
      <c r="C273" s="234"/>
      <c r="D273" s="195" t="s">
        <v>674</v>
      </c>
      <c r="E273" s="237">
        <v>1189392</v>
      </c>
      <c r="F273" s="237">
        <v>2942987</v>
      </c>
      <c r="G273" s="238">
        <v>3502601</v>
      </c>
      <c r="H273" s="239"/>
      <c r="I273" s="239"/>
      <c r="J273" s="239"/>
      <c r="K273" s="239"/>
      <c r="L273" s="716"/>
      <c r="M273" s="183"/>
      <c r="N273" s="201"/>
      <c r="O273" s="74"/>
      <c r="P273" s="74"/>
      <c r="Q273" s="74"/>
      <c r="R273" s="203"/>
      <c r="S273" s="203"/>
      <c r="T273" s="203"/>
      <c r="U273" s="203"/>
      <c r="V273" s="203"/>
      <c r="W273" s="203"/>
    </row>
    <row r="274" spans="1:23" ht="30" hidden="1" customHeight="1" x14ac:dyDescent="0.25">
      <c r="A274" s="241"/>
      <c r="B274" s="242"/>
      <c r="C274" s="242"/>
      <c r="D274" s="243"/>
      <c r="E274" s="165"/>
      <c r="F274" s="144"/>
      <c r="G274" s="145"/>
      <c r="H274" s="53"/>
      <c r="I274" s="53"/>
      <c r="J274" s="53"/>
      <c r="K274" s="53"/>
      <c r="L274" s="717"/>
      <c r="M274" s="244"/>
      <c r="N274" s="203"/>
      <c r="O274" s="203"/>
      <c r="P274" s="203"/>
      <c r="Q274" s="203"/>
      <c r="R274" s="203"/>
      <c r="S274" s="203"/>
      <c r="T274" s="203"/>
      <c r="U274" s="203"/>
      <c r="V274" s="203"/>
      <c r="W274" s="203"/>
    </row>
    <row r="275" spans="1:23" ht="88.5" hidden="1" customHeight="1" x14ac:dyDescent="0.25">
      <c r="A275" s="245"/>
      <c r="B275" s="246" t="s">
        <v>675</v>
      </c>
      <c r="C275" s="247"/>
      <c r="D275" s="248" t="s">
        <v>132</v>
      </c>
      <c r="E275" s="249">
        <f t="shared" ref="E275:G275" si="8">SUM(E270:E273)</f>
        <v>301638139</v>
      </c>
      <c r="F275" s="249">
        <f t="shared" si="8"/>
        <v>328932825</v>
      </c>
      <c r="G275" s="250">
        <f t="shared" si="8"/>
        <v>360176758</v>
      </c>
      <c r="H275" s="251" t="s">
        <v>68</v>
      </c>
      <c r="I275" s="250"/>
      <c r="J275" s="252"/>
      <c r="K275" s="252"/>
      <c r="L275" s="718"/>
      <c r="M275" s="253" t="s">
        <v>68</v>
      </c>
      <c r="N275" s="74"/>
      <c r="O275" s="74"/>
      <c r="P275" s="74"/>
      <c r="Q275" s="74"/>
      <c r="R275" s="74"/>
      <c r="S275" s="74"/>
      <c r="T275" s="74"/>
      <c r="U275" s="74"/>
      <c r="V275" s="74"/>
      <c r="W275" s="74"/>
    </row>
    <row r="276" spans="1:23" ht="52.5" customHeight="1" x14ac:dyDescent="0.25">
      <c r="A276" s="254" t="s">
        <v>676</v>
      </c>
      <c r="B276" s="576" t="s">
        <v>677</v>
      </c>
      <c r="C276" s="543"/>
      <c r="D276" s="543"/>
      <c r="E276" s="543"/>
      <c r="F276" s="543"/>
      <c r="G276" s="543"/>
      <c r="H276" s="543"/>
      <c r="I276" s="543"/>
      <c r="J276" s="543"/>
      <c r="K276" s="543"/>
      <c r="L276" s="543"/>
      <c r="M276" s="543"/>
      <c r="N276" s="255"/>
      <c r="O276" s="255"/>
      <c r="P276" s="255"/>
      <c r="Q276" s="255"/>
      <c r="R276" s="255"/>
      <c r="S276" s="255"/>
      <c r="T276" s="255"/>
      <c r="U276" s="255"/>
      <c r="V276" s="255"/>
      <c r="W276" s="255"/>
    </row>
    <row r="277" spans="1:23" ht="30" customHeight="1" x14ac:dyDescent="0.25">
      <c r="A277" s="545" t="s">
        <v>678</v>
      </c>
      <c r="B277" s="543"/>
      <c r="C277" s="543"/>
      <c r="D277" s="543"/>
      <c r="E277" s="543"/>
      <c r="F277" s="543"/>
      <c r="G277" s="543"/>
      <c r="H277" s="543"/>
      <c r="I277" s="543"/>
      <c r="J277" s="543"/>
      <c r="K277" s="543"/>
      <c r="L277" s="543"/>
      <c r="M277" s="543"/>
      <c r="N277" s="22"/>
      <c r="O277" s="22"/>
      <c r="P277" s="22"/>
      <c r="Q277" s="22"/>
      <c r="R277" s="22"/>
      <c r="S277" s="22"/>
      <c r="T277" s="22"/>
      <c r="U277" s="22"/>
      <c r="V277" s="22"/>
      <c r="W277" s="22"/>
    </row>
    <row r="278" spans="1:23" ht="30" customHeight="1" x14ac:dyDescent="0.25">
      <c r="A278" s="546" t="s">
        <v>133</v>
      </c>
      <c r="B278" s="543"/>
      <c r="C278" s="543"/>
      <c r="D278" s="543"/>
      <c r="E278" s="543"/>
      <c r="F278" s="543"/>
      <c r="G278" s="543"/>
      <c r="H278" s="543"/>
      <c r="I278" s="543"/>
      <c r="J278" s="543"/>
      <c r="K278" s="543"/>
      <c r="L278" s="543"/>
      <c r="M278" s="543"/>
      <c r="N278" s="22"/>
      <c r="O278" s="22"/>
      <c r="P278" s="22"/>
      <c r="Q278" s="22"/>
      <c r="R278" s="22"/>
      <c r="S278" s="22"/>
      <c r="T278" s="22"/>
      <c r="U278" s="22"/>
      <c r="V278" s="22"/>
      <c r="W278" s="22"/>
    </row>
    <row r="279" spans="1:23" ht="30" customHeight="1" x14ac:dyDescent="0.25">
      <c r="A279" s="547" t="s">
        <v>134</v>
      </c>
      <c r="B279" s="543"/>
      <c r="C279" s="543"/>
      <c r="D279" s="543"/>
      <c r="E279" s="543"/>
      <c r="F279" s="543"/>
      <c r="G279" s="543"/>
      <c r="H279" s="543"/>
      <c r="I279" s="543"/>
      <c r="J279" s="543"/>
      <c r="K279" s="543"/>
      <c r="L279" s="543"/>
      <c r="M279" s="543"/>
      <c r="N279" s="22"/>
      <c r="O279" s="22"/>
      <c r="P279" s="22"/>
      <c r="Q279" s="22"/>
      <c r="R279" s="22"/>
      <c r="S279" s="22"/>
      <c r="T279" s="22"/>
      <c r="U279" s="22"/>
      <c r="V279" s="22"/>
      <c r="W279" s="22"/>
    </row>
    <row r="280" spans="1:23" ht="30" customHeight="1" thickBot="1" x14ac:dyDescent="0.3">
      <c r="A280" s="564" t="s">
        <v>609</v>
      </c>
      <c r="B280" s="556"/>
      <c r="C280" s="556"/>
      <c r="D280" s="556"/>
      <c r="E280" s="556"/>
      <c r="F280" s="556"/>
      <c r="G280" s="556"/>
      <c r="H280" s="556"/>
      <c r="I280" s="556"/>
      <c r="J280" s="556"/>
      <c r="K280" s="556"/>
      <c r="L280" s="556"/>
      <c r="M280" s="556"/>
      <c r="N280" s="22"/>
      <c r="O280" s="22"/>
      <c r="P280" s="22"/>
      <c r="Q280" s="22"/>
      <c r="R280" s="22"/>
      <c r="S280" s="22"/>
      <c r="T280" s="22"/>
      <c r="U280" s="22"/>
      <c r="V280" s="22"/>
      <c r="W280" s="22"/>
    </row>
    <row r="281" spans="1:23" ht="30" hidden="1" customHeight="1" thickBot="1" x14ac:dyDescent="0.3">
      <c r="A281" s="6"/>
      <c r="B281" s="6"/>
      <c r="C281" s="6"/>
      <c r="D281" s="6"/>
      <c r="E281" s="6"/>
      <c r="F281" s="6"/>
      <c r="G281" s="6"/>
      <c r="H281" s="54"/>
      <c r="I281" s="54"/>
      <c r="J281" s="54"/>
      <c r="K281" s="54"/>
      <c r="L281" s="719"/>
      <c r="M281" s="6"/>
      <c r="N281" s="22"/>
      <c r="O281" s="22"/>
      <c r="P281" s="22"/>
      <c r="Q281" s="22"/>
      <c r="R281" s="22"/>
      <c r="S281" s="22"/>
      <c r="T281" s="22"/>
      <c r="U281" s="22"/>
      <c r="V281" s="22"/>
      <c r="W281" s="22"/>
    </row>
    <row r="282" spans="1:23" ht="30" customHeight="1" thickTop="1" x14ac:dyDescent="0.25">
      <c r="A282" s="192"/>
      <c r="B282" s="71"/>
      <c r="C282" s="71"/>
      <c r="D282" s="69"/>
      <c r="E282" s="69"/>
      <c r="F282" s="71"/>
      <c r="G282" s="71"/>
      <c r="H282" s="72"/>
      <c r="I282" s="72"/>
      <c r="J282" s="72"/>
      <c r="K282" s="72"/>
      <c r="L282" s="677"/>
      <c r="M282" s="599" t="s">
        <v>4</v>
      </c>
      <c r="N282" s="73"/>
      <c r="O282" s="74"/>
      <c r="P282" s="74"/>
      <c r="Q282" s="74"/>
      <c r="R282" s="74"/>
      <c r="S282" s="74"/>
      <c r="T282" s="74"/>
      <c r="U282" s="74"/>
      <c r="V282" s="74"/>
      <c r="W282" s="74"/>
    </row>
    <row r="283" spans="1:23" ht="30" customHeight="1" x14ac:dyDescent="0.25">
      <c r="A283" s="577" t="s">
        <v>5</v>
      </c>
      <c r="B283" s="122" t="s">
        <v>6</v>
      </c>
      <c r="C283" s="122" t="s">
        <v>26</v>
      </c>
      <c r="D283" s="75" t="s">
        <v>7</v>
      </c>
      <c r="E283" s="578">
        <v>2015</v>
      </c>
      <c r="F283" s="584">
        <v>2016</v>
      </c>
      <c r="G283" s="584">
        <v>2017</v>
      </c>
      <c r="H283" s="552">
        <v>2018</v>
      </c>
      <c r="I283" s="575">
        <v>2019</v>
      </c>
      <c r="J283" s="575">
        <v>2020</v>
      </c>
      <c r="K283" s="575">
        <v>2021</v>
      </c>
      <c r="L283" s="678">
        <v>2022</v>
      </c>
      <c r="M283" s="600"/>
      <c r="N283" s="73"/>
      <c r="O283" s="74"/>
      <c r="P283" s="74"/>
      <c r="Q283" s="74"/>
      <c r="R283" s="74"/>
      <c r="S283" s="74"/>
      <c r="T283" s="74"/>
      <c r="U283" s="74"/>
      <c r="V283" s="74"/>
      <c r="W283" s="74"/>
    </row>
    <row r="284" spans="1:23" ht="45.75" customHeight="1" x14ac:dyDescent="0.25">
      <c r="A284" s="565"/>
      <c r="B284" s="76" t="s">
        <v>14</v>
      </c>
      <c r="C284" s="76" t="s">
        <v>27</v>
      </c>
      <c r="D284" s="76" t="s">
        <v>15</v>
      </c>
      <c r="E284" s="541"/>
      <c r="F284" s="541"/>
      <c r="G284" s="541"/>
      <c r="H284" s="548"/>
      <c r="I284" s="554"/>
      <c r="J284" s="554"/>
      <c r="K284" s="554"/>
      <c r="L284" s="679"/>
      <c r="M284" s="601" t="s">
        <v>16</v>
      </c>
      <c r="N284" s="73"/>
      <c r="O284" s="74"/>
      <c r="P284" s="74"/>
      <c r="Q284" s="74"/>
      <c r="R284" s="74"/>
      <c r="S284" s="74"/>
      <c r="T284" s="74"/>
      <c r="U284" s="74"/>
      <c r="V284" s="74"/>
      <c r="W284" s="74"/>
    </row>
    <row r="285" spans="1:23" ht="30" customHeight="1" x14ac:dyDescent="0.25">
      <c r="A285" s="193"/>
      <c r="B285" s="123"/>
      <c r="C285" s="123"/>
      <c r="D285" s="78"/>
      <c r="E285" s="78"/>
      <c r="F285" s="80"/>
      <c r="G285" s="80"/>
      <c r="H285" s="52"/>
      <c r="I285" s="194"/>
      <c r="J285" s="194"/>
      <c r="K285" s="194"/>
      <c r="L285" s="706"/>
      <c r="M285" s="602"/>
      <c r="N285" s="73"/>
      <c r="O285" s="74"/>
      <c r="P285" s="74"/>
      <c r="Q285" s="74"/>
      <c r="R285" s="74"/>
      <c r="S285" s="74"/>
      <c r="T285" s="74"/>
      <c r="U285" s="74"/>
      <c r="V285" s="74"/>
      <c r="W285" s="74"/>
    </row>
    <row r="286" spans="1:23" ht="95.25" customHeight="1" x14ac:dyDescent="0.25">
      <c r="A286" s="89" t="s">
        <v>124</v>
      </c>
      <c r="B286" s="233" t="s">
        <v>135</v>
      </c>
      <c r="C286" s="234"/>
      <c r="D286" s="235" t="s">
        <v>679</v>
      </c>
      <c r="E286" s="236">
        <v>6361341</v>
      </c>
      <c r="F286" s="237">
        <v>4761413</v>
      </c>
      <c r="G286" s="238">
        <v>5828671</v>
      </c>
      <c r="H286" s="239">
        <v>6228604</v>
      </c>
      <c r="I286" s="239">
        <v>2117507</v>
      </c>
      <c r="J286" s="239">
        <v>1171982</v>
      </c>
      <c r="K286" s="239">
        <v>1283076</v>
      </c>
      <c r="L286" s="720">
        <v>3287153</v>
      </c>
      <c r="M286" s="97">
        <f t="shared" ref="M286:M293" si="9">((((G286-F286)/F286+(I286-H286)/H286+(F286-E286)/E286)+(H286-G286)/G286)/4)*100</f>
        <v>-15.469523056924988</v>
      </c>
      <c r="N286" s="256"/>
      <c r="O286" s="203"/>
      <c r="P286" s="203"/>
      <c r="Q286" s="203"/>
      <c r="R286" s="203"/>
      <c r="S286" s="203"/>
      <c r="T286" s="203"/>
      <c r="U286" s="203"/>
      <c r="V286" s="203"/>
      <c r="W286" s="203"/>
    </row>
    <row r="287" spans="1:23" ht="95.25" customHeight="1" x14ac:dyDescent="0.25">
      <c r="A287" s="89" t="s">
        <v>125</v>
      </c>
      <c r="B287" s="172" t="s">
        <v>136</v>
      </c>
      <c r="C287" s="234"/>
      <c r="D287" s="195" t="s">
        <v>680</v>
      </c>
      <c r="E287" s="237">
        <v>4253183</v>
      </c>
      <c r="F287" s="237">
        <v>5710607</v>
      </c>
      <c r="G287" s="238">
        <v>5441681</v>
      </c>
      <c r="H287" s="239">
        <v>5825962</v>
      </c>
      <c r="I287" s="239">
        <v>6139406</v>
      </c>
      <c r="J287" s="239">
        <v>2549383</v>
      </c>
      <c r="K287" s="239">
        <v>1832264</v>
      </c>
      <c r="L287" s="720">
        <v>4215536</v>
      </c>
      <c r="M287" s="97">
        <f t="shared" si="9"/>
        <v>10.499840043299468</v>
      </c>
      <c r="N287" s="256"/>
      <c r="O287" s="74"/>
      <c r="P287" s="74"/>
      <c r="Q287" s="74"/>
      <c r="R287" s="203"/>
      <c r="S287" s="203"/>
      <c r="T287" s="203"/>
      <c r="U287" s="203"/>
      <c r="V287" s="203"/>
      <c r="W287" s="203"/>
    </row>
    <row r="288" spans="1:23" ht="95.25" customHeight="1" x14ac:dyDescent="0.25">
      <c r="A288" s="89" t="s">
        <v>52</v>
      </c>
      <c r="B288" s="172" t="s">
        <v>137</v>
      </c>
      <c r="C288" s="234"/>
      <c r="D288" s="195" t="s">
        <v>681</v>
      </c>
      <c r="E288" s="237">
        <v>29594674</v>
      </c>
      <c r="F288" s="237">
        <v>30201025</v>
      </c>
      <c r="G288" s="238">
        <v>27865301</v>
      </c>
      <c r="H288" s="239">
        <v>28917384</v>
      </c>
      <c r="I288" s="239">
        <v>31616312</v>
      </c>
      <c r="J288" s="239">
        <v>14379105</v>
      </c>
      <c r="K288" s="239">
        <v>12956799</v>
      </c>
      <c r="L288" s="720">
        <v>26333737</v>
      </c>
      <c r="M288" s="97">
        <f t="shared" si="9"/>
        <v>1.8559420949357073</v>
      </c>
      <c r="N288" s="256"/>
      <c r="O288" s="74"/>
      <c r="P288" s="74"/>
      <c r="Q288" s="74"/>
      <c r="R288" s="203"/>
      <c r="S288" s="203"/>
      <c r="T288" s="203"/>
      <c r="U288" s="203"/>
      <c r="V288" s="203"/>
      <c r="W288" s="203"/>
    </row>
    <row r="289" spans="1:23" ht="95.25" customHeight="1" x14ac:dyDescent="0.25">
      <c r="A289" s="89" t="s">
        <v>56</v>
      </c>
      <c r="B289" s="172" t="s">
        <v>138</v>
      </c>
      <c r="C289" s="234"/>
      <c r="D289" s="195" t="s">
        <v>682</v>
      </c>
      <c r="E289" s="237">
        <v>3766599</v>
      </c>
      <c r="F289" s="237">
        <v>9112102</v>
      </c>
      <c r="G289" s="238">
        <v>6646397</v>
      </c>
      <c r="H289" s="239">
        <v>7218697</v>
      </c>
      <c r="I289" s="239">
        <v>7740441</v>
      </c>
      <c r="J289" s="239">
        <v>3297847</v>
      </c>
      <c r="K289" s="239">
        <v>1368732</v>
      </c>
      <c r="L289" s="720">
        <v>3465188</v>
      </c>
      <c r="M289" s="97">
        <f t="shared" si="9"/>
        <v>32.674310332529487</v>
      </c>
      <c r="N289" s="256"/>
      <c r="O289" s="74"/>
      <c r="P289" s="74"/>
      <c r="Q289" s="74"/>
      <c r="R289" s="203"/>
      <c r="S289" s="203"/>
      <c r="T289" s="203"/>
      <c r="U289" s="203"/>
      <c r="V289" s="203"/>
      <c r="W289" s="203"/>
    </row>
    <row r="290" spans="1:23" ht="95.25" customHeight="1" x14ac:dyDescent="0.25">
      <c r="A290" s="89" t="s">
        <v>60</v>
      </c>
      <c r="B290" s="172" t="s">
        <v>139</v>
      </c>
      <c r="C290" s="234"/>
      <c r="D290" s="195" t="s">
        <v>140</v>
      </c>
      <c r="E290" s="237">
        <v>130260</v>
      </c>
      <c r="F290" s="237">
        <v>50560</v>
      </c>
      <c r="G290" s="238">
        <v>76825</v>
      </c>
      <c r="H290" s="239">
        <v>81428</v>
      </c>
      <c r="I290" s="239">
        <v>71295</v>
      </c>
      <c r="J290" s="239">
        <v>0</v>
      </c>
      <c r="K290" s="239">
        <v>20044</v>
      </c>
      <c r="L290" s="720">
        <v>56068</v>
      </c>
      <c r="M290" s="97">
        <f t="shared" si="9"/>
        <v>-3.9224311217537373</v>
      </c>
      <c r="N290" s="256"/>
      <c r="O290" s="74"/>
      <c r="P290" s="74"/>
      <c r="Q290" s="74"/>
      <c r="R290" s="203"/>
      <c r="S290" s="203"/>
      <c r="T290" s="203"/>
      <c r="U290" s="203"/>
      <c r="V290" s="203"/>
      <c r="W290" s="203"/>
    </row>
    <row r="291" spans="1:23" ht="95.25" customHeight="1" x14ac:dyDescent="0.25">
      <c r="A291" s="257" t="s">
        <v>63</v>
      </c>
      <c r="B291" s="172" t="s">
        <v>142</v>
      </c>
      <c r="C291" s="234"/>
      <c r="D291" s="195" t="s">
        <v>683</v>
      </c>
      <c r="E291" s="237">
        <v>257532082</v>
      </c>
      <c r="F291" s="237">
        <v>279097118</v>
      </c>
      <c r="G291" s="238">
        <v>314317883</v>
      </c>
      <c r="H291" s="239">
        <v>334487297</v>
      </c>
      <c r="I291" s="239">
        <v>334102903</v>
      </c>
      <c r="J291" s="239">
        <v>154592896</v>
      </c>
      <c r="K291" s="239">
        <v>126588384</v>
      </c>
      <c r="L291" s="720">
        <v>217964892</v>
      </c>
      <c r="M291" s="97">
        <f t="shared" si="9"/>
        <v>6.8238072423053353</v>
      </c>
      <c r="N291" s="256"/>
      <c r="O291" s="74"/>
      <c r="P291" s="74"/>
      <c r="Q291" s="74"/>
      <c r="R291" s="203"/>
      <c r="S291" s="203"/>
      <c r="T291" s="203"/>
      <c r="U291" s="203"/>
      <c r="V291" s="203"/>
      <c r="W291" s="203"/>
    </row>
    <row r="292" spans="1:23" ht="96" customHeight="1" x14ac:dyDescent="0.25">
      <c r="A292" s="257" t="s">
        <v>66</v>
      </c>
      <c r="B292" s="172" t="s">
        <v>141</v>
      </c>
      <c r="C292" s="234"/>
      <c r="D292" s="195" t="s">
        <v>684</v>
      </c>
      <c r="E292" s="237" t="s">
        <v>88</v>
      </c>
      <c r="F292" s="237" t="s">
        <v>88</v>
      </c>
      <c r="G292" s="237" t="s">
        <v>88</v>
      </c>
      <c r="H292" s="237" t="s">
        <v>88</v>
      </c>
      <c r="I292" s="237" t="s">
        <v>88</v>
      </c>
      <c r="J292" s="237" t="s">
        <v>88</v>
      </c>
      <c r="K292" s="239">
        <v>1752444</v>
      </c>
      <c r="L292" s="720">
        <v>4578070</v>
      </c>
      <c r="M292" s="97" t="e">
        <f t="shared" si="9"/>
        <v>#VALUE!</v>
      </c>
      <c r="N292" s="258"/>
      <c r="O292" s="203"/>
      <c r="P292" s="203"/>
      <c r="Q292" s="203"/>
      <c r="R292" s="203"/>
      <c r="S292" s="203"/>
      <c r="T292" s="203"/>
      <c r="U292" s="203"/>
      <c r="V292" s="203"/>
      <c r="W292" s="203"/>
    </row>
    <row r="293" spans="1:23" ht="88.5" customHeight="1" thickBot="1" x14ac:dyDescent="0.3">
      <c r="A293" s="204"/>
      <c r="B293" s="259" t="s">
        <v>685</v>
      </c>
      <c r="C293" s="260"/>
      <c r="D293" s="261" t="s">
        <v>132</v>
      </c>
      <c r="E293" s="262">
        <f t="shared" ref="E293:L293" si="10">SUM(E286:E292)</f>
        <v>301638139</v>
      </c>
      <c r="F293" s="262">
        <f t="shared" si="10"/>
        <v>328932825</v>
      </c>
      <c r="G293" s="263">
        <f t="shared" si="10"/>
        <v>360176758</v>
      </c>
      <c r="H293" s="264">
        <f t="shared" si="10"/>
        <v>382759372</v>
      </c>
      <c r="I293" s="263">
        <f t="shared" si="10"/>
        <v>381787864</v>
      </c>
      <c r="J293" s="263">
        <f t="shared" si="10"/>
        <v>175991213</v>
      </c>
      <c r="K293" s="263">
        <f t="shared" si="10"/>
        <v>145801743</v>
      </c>
      <c r="L293" s="721">
        <f t="shared" si="10"/>
        <v>259900644</v>
      </c>
      <c r="M293" s="265">
        <f t="shared" si="9"/>
        <v>6.1408616165136864</v>
      </c>
      <c r="N293" s="73"/>
      <c r="O293" s="74"/>
      <c r="P293" s="74"/>
      <c r="Q293" s="74"/>
      <c r="R293" s="74"/>
      <c r="S293" s="74"/>
      <c r="T293" s="74"/>
      <c r="U293" s="74"/>
      <c r="V293" s="74"/>
      <c r="W293" s="74"/>
    </row>
    <row r="294" spans="1:23" ht="44.25" customHeight="1" x14ac:dyDescent="0.25">
      <c r="A294" s="544" t="s">
        <v>686</v>
      </c>
      <c r="B294" s="543"/>
      <c r="C294" s="543"/>
      <c r="D294" s="543"/>
      <c r="E294" s="543"/>
      <c r="F294" s="543"/>
      <c r="G294" s="543"/>
      <c r="H294" s="543"/>
      <c r="I294" s="543"/>
      <c r="J294" s="543"/>
      <c r="K294" s="543"/>
      <c r="L294" s="543"/>
      <c r="M294" s="543"/>
      <c r="N294" s="22"/>
      <c r="O294" s="22"/>
      <c r="P294" s="22"/>
      <c r="Q294" s="22"/>
      <c r="R294" s="22"/>
      <c r="S294" s="22"/>
      <c r="T294" s="22"/>
      <c r="U294" s="22"/>
      <c r="V294" s="22"/>
      <c r="W294" s="22"/>
    </row>
    <row r="295" spans="1:23" ht="52.5" customHeight="1" x14ac:dyDescent="0.25">
      <c r="A295" s="254" t="s">
        <v>687</v>
      </c>
      <c r="B295" s="576" t="s">
        <v>688</v>
      </c>
      <c r="C295" s="543"/>
      <c r="D295" s="543"/>
      <c r="E295" s="543"/>
      <c r="F295" s="543"/>
      <c r="G295" s="543"/>
      <c r="H295" s="543"/>
      <c r="I295" s="543"/>
      <c r="J295" s="543"/>
      <c r="K295" s="543"/>
      <c r="L295" s="543"/>
      <c r="M295" s="543"/>
      <c r="N295" s="22"/>
      <c r="O295" s="22"/>
      <c r="P295" s="22"/>
      <c r="Q295" s="22"/>
      <c r="R295" s="22"/>
      <c r="S295" s="22"/>
      <c r="T295" s="22"/>
      <c r="U295" s="22"/>
      <c r="V295" s="22"/>
      <c r="W295" s="22"/>
    </row>
    <row r="296" spans="1:23" ht="30" customHeight="1" x14ac:dyDescent="0.25">
      <c r="A296" s="545" t="s">
        <v>689</v>
      </c>
      <c r="B296" s="543"/>
      <c r="C296" s="543"/>
      <c r="D296" s="543"/>
      <c r="E296" s="543"/>
      <c r="F296" s="543"/>
      <c r="G296" s="543"/>
      <c r="H296" s="543"/>
      <c r="I296" s="543"/>
      <c r="J296" s="543"/>
      <c r="K296" s="543"/>
      <c r="L296" s="543"/>
      <c r="M296" s="4"/>
      <c r="N296" s="22"/>
      <c r="O296" s="22"/>
      <c r="P296" s="22"/>
      <c r="Q296" s="22"/>
      <c r="R296" s="22"/>
      <c r="S296" s="22"/>
      <c r="T296" s="22"/>
      <c r="U296" s="22"/>
      <c r="V296" s="22"/>
      <c r="W296" s="22"/>
    </row>
    <row r="297" spans="1:23" ht="30" customHeight="1" x14ac:dyDescent="0.25">
      <c r="A297" s="546" t="s">
        <v>143</v>
      </c>
      <c r="B297" s="543"/>
      <c r="C297" s="543"/>
      <c r="D297" s="543"/>
      <c r="E297" s="543"/>
      <c r="F297" s="543"/>
      <c r="G297" s="543"/>
      <c r="H297" s="543"/>
      <c r="I297" s="543"/>
      <c r="J297" s="543"/>
      <c r="K297" s="543"/>
      <c r="L297" s="543"/>
      <c r="M297" s="7"/>
      <c r="N297" s="22"/>
      <c r="O297" s="22"/>
      <c r="P297" s="22"/>
      <c r="Q297" s="22"/>
      <c r="R297" s="22"/>
      <c r="S297" s="22"/>
      <c r="T297" s="22"/>
      <c r="U297" s="22"/>
      <c r="V297" s="22"/>
      <c r="W297" s="22"/>
    </row>
    <row r="298" spans="1:23" ht="30" customHeight="1" x14ac:dyDescent="0.25">
      <c r="A298" s="547" t="s">
        <v>144</v>
      </c>
      <c r="B298" s="543"/>
      <c r="C298" s="543"/>
      <c r="D298" s="543"/>
      <c r="E298" s="543"/>
      <c r="F298" s="543"/>
      <c r="G298" s="543"/>
      <c r="H298" s="543"/>
      <c r="I298" s="543"/>
      <c r="J298" s="543"/>
      <c r="K298" s="543"/>
      <c r="L298" s="543"/>
      <c r="M298" s="9"/>
      <c r="N298" s="22"/>
      <c r="O298" s="22"/>
      <c r="P298" s="22"/>
      <c r="Q298" s="22"/>
      <c r="R298" s="22"/>
      <c r="S298" s="22"/>
      <c r="T298" s="22"/>
      <c r="U298" s="22"/>
      <c r="V298" s="22"/>
      <c r="W298" s="22"/>
    </row>
    <row r="299" spans="1:23" ht="30" customHeight="1" thickBot="1" x14ac:dyDescent="0.3">
      <c r="A299" s="546" t="s">
        <v>609</v>
      </c>
      <c r="B299" s="543"/>
      <c r="C299" s="543"/>
      <c r="D299" s="543"/>
      <c r="E299" s="543"/>
      <c r="F299" s="543"/>
      <c r="G299" s="543"/>
      <c r="H299" s="543"/>
      <c r="I299" s="543"/>
      <c r="J299" s="543"/>
      <c r="K299" s="543"/>
      <c r="L299" s="543"/>
      <c r="M299" s="7"/>
      <c r="N299" s="22"/>
      <c r="O299" s="22"/>
      <c r="P299" s="22"/>
      <c r="Q299" s="22"/>
      <c r="R299" s="22"/>
      <c r="S299" s="22"/>
      <c r="T299" s="22"/>
      <c r="U299" s="22"/>
      <c r="V299" s="22"/>
      <c r="W299" s="22"/>
    </row>
    <row r="300" spans="1:23" ht="30" customHeight="1" thickTop="1" x14ac:dyDescent="0.25">
      <c r="A300" s="225"/>
      <c r="B300" s="579"/>
      <c r="C300" s="557"/>
      <c r="D300" s="227"/>
      <c r="E300" s="266"/>
      <c r="F300" s="226"/>
      <c r="G300" s="267"/>
      <c r="H300" s="50"/>
      <c r="I300" s="12"/>
      <c r="J300" s="12"/>
      <c r="K300" s="268"/>
      <c r="L300" s="722"/>
      <c r="M300" s="586"/>
      <c r="N300" s="74"/>
      <c r="O300" s="74"/>
      <c r="P300" s="74"/>
      <c r="Q300" s="74"/>
      <c r="R300" s="74"/>
      <c r="S300" s="74"/>
      <c r="T300" s="74"/>
      <c r="U300" s="74"/>
      <c r="V300" s="74"/>
      <c r="W300" s="74"/>
    </row>
    <row r="301" spans="1:23" ht="30" customHeight="1" x14ac:dyDescent="0.25">
      <c r="A301" s="580" t="s">
        <v>5</v>
      </c>
      <c r="B301" s="581" t="s">
        <v>6</v>
      </c>
      <c r="C301" s="538"/>
      <c r="D301" s="75" t="s">
        <v>7</v>
      </c>
      <c r="E301" s="578">
        <v>2015</v>
      </c>
      <c r="F301" s="584">
        <v>2016</v>
      </c>
      <c r="G301" s="575">
        <v>2017</v>
      </c>
      <c r="H301" s="575">
        <v>2018</v>
      </c>
      <c r="I301" s="552">
        <v>2019</v>
      </c>
      <c r="J301" s="552">
        <v>2020</v>
      </c>
      <c r="K301" s="585">
        <v>2021</v>
      </c>
      <c r="L301" s="723">
        <v>2022</v>
      </c>
      <c r="M301" s="555"/>
      <c r="N301" s="74"/>
      <c r="O301" s="74"/>
      <c r="P301" s="74"/>
      <c r="Q301" s="74"/>
      <c r="R301" s="74"/>
      <c r="S301" s="74"/>
      <c r="T301" s="74"/>
      <c r="U301" s="74"/>
      <c r="V301" s="74"/>
      <c r="W301" s="74"/>
    </row>
    <row r="302" spans="1:23" ht="30" customHeight="1" x14ac:dyDescent="0.25">
      <c r="A302" s="551"/>
      <c r="B302" s="582" t="s">
        <v>14</v>
      </c>
      <c r="C302" s="538"/>
      <c r="D302" s="76" t="s">
        <v>15</v>
      </c>
      <c r="E302" s="541"/>
      <c r="F302" s="541"/>
      <c r="G302" s="554"/>
      <c r="H302" s="554"/>
      <c r="I302" s="548"/>
      <c r="J302" s="548"/>
      <c r="K302" s="543"/>
      <c r="L302" s="724"/>
      <c r="M302" s="574"/>
      <c r="N302" s="74"/>
      <c r="O302" s="74"/>
      <c r="P302" s="74"/>
      <c r="Q302" s="74"/>
      <c r="R302" s="74"/>
      <c r="S302" s="74"/>
      <c r="T302" s="74"/>
      <c r="U302" s="74"/>
      <c r="V302" s="74"/>
      <c r="W302" s="74"/>
    </row>
    <row r="303" spans="1:23" ht="30" customHeight="1" x14ac:dyDescent="0.25">
      <c r="A303" s="228"/>
      <c r="B303" s="583"/>
      <c r="C303" s="539"/>
      <c r="D303" s="78"/>
      <c r="E303" s="79"/>
      <c r="F303" s="80"/>
      <c r="G303" s="52"/>
      <c r="H303" s="52"/>
      <c r="I303" s="16"/>
      <c r="J303" s="16"/>
      <c r="K303" s="269"/>
      <c r="L303" s="725"/>
      <c r="M303" s="555"/>
      <c r="N303" s="74"/>
      <c r="O303" s="74"/>
      <c r="P303" s="74"/>
      <c r="Q303" s="74"/>
      <c r="R303" s="74"/>
      <c r="S303" s="74"/>
      <c r="T303" s="74"/>
      <c r="U303" s="74"/>
      <c r="V303" s="74"/>
      <c r="W303" s="74"/>
    </row>
    <row r="304" spans="1:23" ht="60" customHeight="1" x14ac:dyDescent="0.25">
      <c r="A304" s="229">
        <v>1</v>
      </c>
      <c r="B304" s="589" t="s">
        <v>690</v>
      </c>
      <c r="C304" s="558"/>
      <c r="D304" s="168" t="s">
        <v>145</v>
      </c>
      <c r="E304" s="240">
        <v>75.599999999999994</v>
      </c>
      <c r="F304" s="240">
        <v>64.84</v>
      </c>
      <c r="G304" s="270">
        <v>83.96</v>
      </c>
      <c r="H304" s="271">
        <v>89</v>
      </c>
      <c r="I304" s="272">
        <v>86</v>
      </c>
      <c r="J304" s="272">
        <v>88</v>
      </c>
      <c r="K304" s="273">
        <v>95</v>
      </c>
      <c r="L304" s="726">
        <v>92.664277975996697</v>
      </c>
      <c r="M304" s="274"/>
      <c r="N304" s="201"/>
      <c r="O304" s="275"/>
      <c r="P304" s="275"/>
      <c r="Q304" s="203"/>
      <c r="R304" s="203"/>
      <c r="S304" s="203"/>
      <c r="T304" s="203"/>
      <c r="U304" s="203"/>
      <c r="V304" s="203"/>
      <c r="W304" s="203"/>
    </row>
    <row r="305" spans="1:23" ht="60" customHeight="1" x14ac:dyDescent="0.25">
      <c r="A305" s="229" t="s">
        <v>125</v>
      </c>
      <c r="B305" s="588" t="s">
        <v>691</v>
      </c>
      <c r="C305" s="538"/>
      <c r="D305" s="195" t="s">
        <v>692</v>
      </c>
      <c r="E305" s="276">
        <v>6.88</v>
      </c>
      <c r="F305" s="183">
        <v>12.35</v>
      </c>
      <c r="G305" s="271">
        <v>3.3</v>
      </c>
      <c r="H305" s="271">
        <v>2</v>
      </c>
      <c r="I305" s="272">
        <v>2</v>
      </c>
      <c r="J305" s="272">
        <v>1</v>
      </c>
      <c r="K305" s="273">
        <v>1</v>
      </c>
      <c r="L305" s="727">
        <v>0.76373281290610251</v>
      </c>
      <c r="M305" s="277"/>
      <c r="N305" s="201"/>
      <c r="O305" s="275"/>
      <c r="P305" s="275"/>
      <c r="Q305" s="203"/>
      <c r="R305" s="203"/>
      <c r="S305" s="203"/>
      <c r="T305" s="203"/>
      <c r="U305" s="203"/>
      <c r="V305" s="203"/>
      <c r="W305" s="203"/>
    </row>
    <row r="306" spans="1:23" ht="60" customHeight="1" x14ac:dyDescent="0.25">
      <c r="A306" s="229" t="s">
        <v>52</v>
      </c>
      <c r="B306" s="588" t="s">
        <v>693</v>
      </c>
      <c r="C306" s="538"/>
      <c r="D306" s="168" t="s">
        <v>145</v>
      </c>
      <c r="E306" s="276">
        <v>41.09</v>
      </c>
      <c r="F306" s="183">
        <v>41.13</v>
      </c>
      <c r="G306" s="271">
        <v>66.09</v>
      </c>
      <c r="H306" s="271">
        <v>76</v>
      </c>
      <c r="I306" s="272">
        <v>72</v>
      </c>
      <c r="J306" s="272">
        <v>81</v>
      </c>
      <c r="K306" s="273">
        <v>92</v>
      </c>
      <c r="L306" s="727">
        <v>88.14699874239227</v>
      </c>
      <c r="M306" s="277"/>
      <c r="N306" s="201"/>
      <c r="O306" s="275"/>
      <c r="P306" s="275"/>
      <c r="Q306" s="203"/>
      <c r="R306" s="203"/>
      <c r="S306" s="203"/>
      <c r="T306" s="203"/>
      <c r="U306" s="203"/>
      <c r="V306" s="203"/>
      <c r="W306" s="203"/>
    </row>
    <row r="307" spans="1:23" ht="60" customHeight="1" x14ac:dyDescent="0.25">
      <c r="A307" s="229" t="s">
        <v>56</v>
      </c>
      <c r="B307" s="588" t="s">
        <v>694</v>
      </c>
      <c r="C307" s="538"/>
      <c r="D307" s="195" t="s">
        <v>695</v>
      </c>
      <c r="E307" s="276">
        <v>16.38</v>
      </c>
      <c r="F307" s="183">
        <v>22.07</v>
      </c>
      <c r="G307" s="271">
        <v>7.14</v>
      </c>
      <c r="H307" s="271">
        <v>5</v>
      </c>
      <c r="I307" s="272">
        <v>5</v>
      </c>
      <c r="J307" s="272">
        <v>2</v>
      </c>
      <c r="K307" s="273">
        <v>1</v>
      </c>
      <c r="L307" s="727">
        <v>0.88443134771690202</v>
      </c>
      <c r="M307" s="277"/>
      <c r="N307" s="201"/>
      <c r="O307" s="275"/>
      <c r="P307" s="275"/>
      <c r="Q307" s="203"/>
      <c r="R307" s="203"/>
      <c r="S307" s="203"/>
      <c r="T307" s="203"/>
      <c r="U307" s="203"/>
      <c r="V307" s="203"/>
      <c r="W307" s="203"/>
    </row>
    <row r="308" spans="1:23" ht="60" customHeight="1" x14ac:dyDescent="0.25">
      <c r="A308" s="229" t="s">
        <v>60</v>
      </c>
      <c r="B308" s="588" t="s">
        <v>696</v>
      </c>
      <c r="C308" s="538"/>
      <c r="D308" s="168" t="s">
        <v>145</v>
      </c>
      <c r="E308" s="276">
        <v>16.11</v>
      </c>
      <c r="F308" s="183">
        <v>32.270000000000003</v>
      </c>
      <c r="G308" s="271">
        <v>37.26</v>
      </c>
      <c r="H308" s="271">
        <v>58</v>
      </c>
      <c r="I308" s="272">
        <v>65</v>
      </c>
      <c r="J308" s="272">
        <v>77</v>
      </c>
      <c r="K308" s="273">
        <v>77</v>
      </c>
      <c r="L308" s="727">
        <v>72.305595950232757</v>
      </c>
      <c r="M308" s="277"/>
      <c r="N308" s="201"/>
      <c r="O308" s="275"/>
      <c r="P308" s="275"/>
      <c r="Q308" s="203"/>
      <c r="R308" s="203"/>
      <c r="S308" s="203"/>
      <c r="T308" s="203"/>
      <c r="U308" s="203"/>
      <c r="V308" s="203"/>
      <c r="W308" s="203"/>
    </row>
    <row r="309" spans="1:23" ht="60" customHeight="1" x14ac:dyDescent="0.25">
      <c r="A309" s="229" t="s">
        <v>63</v>
      </c>
      <c r="B309" s="588" t="s">
        <v>697</v>
      </c>
      <c r="C309" s="538"/>
      <c r="D309" s="195" t="s">
        <v>698</v>
      </c>
      <c r="E309" s="276">
        <v>124.62</v>
      </c>
      <c r="F309" s="183">
        <v>109.85</v>
      </c>
      <c r="G309" s="271">
        <v>111.98</v>
      </c>
      <c r="H309" s="271">
        <v>27</v>
      </c>
      <c r="I309" s="272">
        <v>5</v>
      </c>
      <c r="J309" s="272">
        <v>-9</v>
      </c>
      <c r="K309" s="274">
        <v>-15</v>
      </c>
      <c r="L309" s="727">
        <v>-8.0452401573385295</v>
      </c>
      <c r="M309" s="277"/>
      <c r="N309" s="201"/>
      <c r="O309" s="275"/>
      <c r="P309" s="275"/>
      <c r="Q309" s="203"/>
      <c r="R309" s="203"/>
      <c r="S309" s="203"/>
      <c r="T309" s="203"/>
      <c r="U309" s="203"/>
      <c r="V309" s="203"/>
      <c r="W309" s="203"/>
    </row>
    <row r="310" spans="1:23" ht="60" customHeight="1" x14ac:dyDescent="0.25">
      <c r="A310" s="229" t="s">
        <v>66</v>
      </c>
      <c r="B310" s="588" t="s">
        <v>699</v>
      </c>
      <c r="C310" s="538"/>
      <c r="D310" s="168" t="s">
        <v>145</v>
      </c>
      <c r="E310" s="276">
        <v>11.93</v>
      </c>
      <c r="F310" s="183">
        <v>26.91</v>
      </c>
      <c r="G310" s="271">
        <v>27.26</v>
      </c>
      <c r="H310" s="271">
        <v>35</v>
      </c>
      <c r="I310" s="272">
        <v>44</v>
      </c>
      <c r="J310" s="272">
        <v>67</v>
      </c>
      <c r="K310" s="273">
        <v>68</v>
      </c>
      <c r="L310" s="727">
        <v>65.530434736902279</v>
      </c>
      <c r="M310" s="277"/>
      <c r="N310" s="201"/>
      <c r="O310" s="275"/>
      <c r="P310" s="275"/>
      <c r="Q310" s="203"/>
      <c r="R310" s="203"/>
      <c r="S310" s="203"/>
      <c r="T310" s="203"/>
      <c r="U310" s="203"/>
      <c r="V310" s="203"/>
      <c r="W310" s="203"/>
    </row>
    <row r="311" spans="1:23" ht="60" customHeight="1" x14ac:dyDescent="0.25">
      <c r="A311" s="229" t="s">
        <v>70</v>
      </c>
      <c r="B311" s="588" t="s">
        <v>700</v>
      </c>
      <c r="C311" s="538"/>
      <c r="D311" s="195" t="s">
        <v>701</v>
      </c>
      <c r="E311" s="276">
        <v>303.72000000000003</v>
      </c>
      <c r="F311" s="183">
        <v>285.88</v>
      </c>
      <c r="G311" s="271">
        <v>251.24</v>
      </c>
      <c r="H311" s="271">
        <v>136</v>
      </c>
      <c r="I311" s="272">
        <v>80</v>
      </c>
      <c r="J311" s="272">
        <v>-5</v>
      </c>
      <c r="K311" s="274">
        <v>-32</v>
      </c>
      <c r="L311" s="727">
        <v>-26.554610162722902</v>
      </c>
      <c r="M311" s="277"/>
      <c r="N311" s="201"/>
      <c r="O311" s="275"/>
      <c r="P311" s="275"/>
      <c r="Q311" s="203"/>
      <c r="R311" s="203"/>
      <c r="S311" s="203"/>
      <c r="T311" s="203"/>
      <c r="U311" s="203"/>
      <c r="V311" s="203"/>
      <c r="W311" s="203"/>
    </row>
    <row r="312" spans="1:23" ht="60" hidden="1" customHeight="1" x14ac:dyDescent="0.25">
      <c r="A312" s="55" t="s">
        <v>73</v>
      </c>
      <c r="B312" s="559" t="s">
        <v>702</v>
      </c>
      <c r="C312" s="538"/>
      <c r="D312" s="56" t="s">
        <v>146</v>
      </c>
      <c r="E312" s="279" t="s">
        <v>88</v>
      </c>
      <c r="F312" s="278" t="s">
        <v>88</v>
      </c>
      <c r="G312" s="279" t="s">
        <v>88</v>
      </c>
      <c r="H312" s="280"/>
      <c r="I312" s="57"/>
      <c r="J312" s="57"/>
      <c r="K312" s="281"/>
      <c r="L312" s="728"/>
      <c r="M312" s="277"/>
      <c r="N312" s="201"/>
      <c r="O312" s="275"/>
      <c r="P312" s="275"/>
      <c r="Q312" s="203"/>
      <c r="R312" s="203"/>
      <c r="S312" s="203"/>
      <c r="T312" s="203"/>
      <c r="U312" s="203"/>
      <c r="V312" s="203"/>
      <c r="W312" s="203"/>
    </row>
    <row r="313" spans="1:23" ht="60" hidden="1" customHeight="1" x14ac:dyDescent="0.25">
      <c r="A313" s="55" t="s">
        <v>76</v>
      </c>
      <c r="B313" s="559" t="s">
        <v>703</v>
      </c>
      <c r="C313" s="538"/>
      <c r="D313" s="56" t="s">
        <v>146</v>
      </c>
      <c r="E313" s="279" t="s">
        <v>88</v>
      </c>
      <c r="F313" s="278" t="s">
        <v>88</v>
      </c>
      <c r="G313" s="279" t="s">
        <v>88</v>
      </c>
      <c r="H313" s="280"/>
      <c r="I313" s="57"/>
      <c r="J313" s="57"/>
      <c r="K313" s="281"/>
      <c r="L313" s="728"/>
      <c r="M313" s="277"/>
      <c r="N313" s="201"/>
      <c r="O313" s="275"/>
      <c r="P313" s="275"/>
      <c r="Q313" s="203"/>
      <c r="R313" s="203"/>
      <c r="S313" s="203"/>
      <c r="T313" s="203"/>
      <c r="U313" s="203"/>
      <c r="V313" s="203"/>
      <c r="W313" s="203"/>
    </row>
    <row r="314" spans="1:23" ht="105" customHeight="1" x14ac:dyDescent="0.25">
      <c r="A314" s="229" t="s">
        <v>73</v>
      </c>
      <c r="B314" s="588" t="s">
        <v>704</v>
      </c>
      <c r="C314" s="538"/>
      <c r="D314" s="168" t="s">
        <v>705</v>
      </c>
      <c r="E314" s="276">
        <v>2.34</v>
      </c>
      <c r="F314" s="183">
        <v>2</v>
      </c>
      <c r="G314" s="276">
        <v>2</v>
      </c>
      <c r="H314" s="271">
        <v>2</v>
      </c>
      <c r="I314" s="272">
        <v>2</v>
      </c>
      <c r="J314" s="272">
        <v>2</v>
      </c>
      <c r="K314" s="273">
        <v>2</v>
      </c>
      <c r="L314" s="727">
        <v>2</v>
      </c>
      <c r="M314" s="277"/>
      <c r="N314" s="201"/>
      <c r="O314" s="275"/>
      <c r="P314" s="275"/>
      <c r="Q314" s="203"/>
      <c r="R314" s="203"/>
      <c r="S314" s="203"/>
      <c r="T314" s="203"/>
      <c r="U314" s="203"/>
      <c r="V314" s="203"/>
      <c r="W314" s="203"/>
    </row>
    <row r="315" spans="1:23" ht="30" customHeight="1" thickBot="1" x14ac:dyDescent="0.3">
      <c r="A315" s="245"/>
      <c r="B315" s="282"/>
      <c r="C315" s="283"/>
      <c r="D315" s="284"/>
      <c r="E315" s="285"/>
      <c r="F315" s="286"/>
      <c r="G315" s="285"/>
      <c r="H315" s="287"/>
      <c r="I315" s="288"/>
      <c r="J315" s="288"/>
      <c r="K315" s="289"/>
      <c r="L315" s="729"/>
      <c r="M315" s="290"/>
      <c r="N315" s="203"/>
      <c r="O315" s="203"/>
      <c r="P315" s="203"/>
      <c r="Q315" s="203"/>
      <c r="R315" s="203"/>
      <c r="S315" s="203"/>
      <c r="T315" s="203"/>
      <c r="U315" s="203"/>
      <c r="V315" s="203"/>
      <c r="W315" s="203"/>
    </row>
    <row r="316" spans="1:23" ht="48" customHeight="1" thickTop="1" x14ac:dyDescent="0.25">
      <c r="A316" s="544" t="s">
        <v>706</v>
      </c>
      <c r="B316" s="543"/>
      <c r="C316" s="543"/>
      <c r="D316" s="543"/>
      <c r="E316" s="543"/>
      <c r="F316" s="543"/>
      <c r="G316" s="543"/>
      <c r="H316" s="543"/>
      <c r="I316" s="543"/>
      <c r="J316" s="20"/>
      <c r="K316" s="20"/>
      <c r="L316" s="730"/>
      <c r="M316" s="64"/>
      <c r="N316" s="22"/>
      <c r="O316" s="22"/>
      <c r="P316" s="22"/>
      <c r="Q316" s="22"/>
      <c r="R316" s="22"/>
      <c r="S316" s="22"/>
      <c r="T316" s="22"/>
      <c r="U316" s="22"/>
      <c r="V316" s="22"/>
      <c r="W316" s="22"/>
    </row>
    <row r="317" spans="1:23" ht="30" customHeight="1" x14ac:dyDescent="0.25">
      <c r="A317" s="291" t="s">
        <v>707</v>
      </c>
      <c r="B317" s="590" t="s">
        <v>708</v>
      </c>
      <c r="C317" s="591"/>
      <c r="D317" s="591"/>
      <c r="E317" s="591"/>
      <c r="F317" s="592"/>
      <c r="G317" s="292"/>
      <c r="H317" s="293"/>
      <c r="I317" s="293"/>
      <c r="J317" s="293"/>
      <c r="K317" s="293"/>
      <c r="L317" s="731"/>
      <c r="M317" s="203"/>
      <c r="N317" s="203"/>
      <c r="O317" s="203"/>
      <c r="P317" s="203"/>
      <c r="Q317" s="203"/>
      <c r="R317" s="203"/>
      <c r="S317" s="203"/>
      <c r="T317" s="203"/>
      <c r="U317" s="203"/>
      <c r="V317" s="203"/>
      <c r="W317" s="203"/>
    </row>
    <row r="318" spans="1:23" ht="30" customHeight="1" x14ac:dyDescent="0.25">
      <c r="A318" s="294"/>
      <c r="B318" s="593"/>
      <c r="C318" s="594"/>
      <c r="D318" s="594"/>
      <c r="E318" s="594"/>
      <c r="F318" s="595"/>
      <c r="G318" s="292"/>
      <c r="H318" s="293"/>
      <c r="I318" s="293"/>
      <c r="J318" s="293"/>
      <c r="K318" s="293"/>
      <c r="L318" s="731"/>
      <c r="M318" s="88"/>
      <c r="N318" s="88"/>
      <c r="O318" s="88"/>
      <c r="P318" s="88"/>
      <c r="Q318" s="88"/>
      <c r="R318" s="88"/>
      <c r="S318" s="88"/>
      <c r="T318" s="88"/>
      <c r="U318" s="88"/>
      <c r="V318" s="88"/>
      <c r="W318" s="88"/>
    </row>
    <row r="319" spans="1:23" ht="30" customHeight="1" x14ac:dyDescent="0.25">
      <c r="A319" s="295"/>
      <c r="B319" s="88"/>
      <c r="C319" s="88"/>
      <c r="D319" s="88"/>
      <c r="E319" s="88"/>
      <c r="F319" s="88"/>
      <c r="G319" s="88"/>
      <c r="H319" s="1"/>
      <c r="I319" s="1"/>
      <c r="J319" s="1"/>
      <c r="K319" s="1"/>
      <c r="L319" s="686"/>
      <c r="M319" s="88"/>
      <c r="N319" s="88"/>
      <c r="O319" s="88"/>
      <c r="P319" s="88"/>
      <c r="Q319" s="88"/>
      <c r="R319" s="88"/>
      <c r="S319" s="88"/>
      <c r="T319" s="88"/>
      <c r="U319" s="88"/>
      <c r="V319" s="88"/>
      <c r="W319" s="88"/>
    </row>
    <row r="320" spans="1:23" ht="30" customHeight="1" x14ac:dyDescent="0.25">
      <c r="A320" s="295"/>
      <c r="B320" s="88"/>
      <c r="C320" s="88"/>
      <c r="D320" s="88"/>
      <c r="E320" s="587"/>
      <c r="F320" s="569"/>
      <c r="G320" s="296"/>
      <c r="H320" s="297"/>
      <c r="I320" s="297"/>
      <c r="J320" s="297"/>
      <c r="K320" s="297"/>
      <c r="L320" s="732"/>
      <c r="M320" s="88"/>
      <c r="N320" s="88"/>
      <c r="O320" s="88"/>
      <c r="P320" s="88"/>
      <c r="Q320" s="88"/>
      <c r="R320" s="88"/>
      <c r="S320" s="88"/>
      <c r="T320" s="88"/>
      <c r="U320" s="88"/>
      <c r="V320" s="88"/>
      <c r="W320" s="88"/>
    </row>
    <row r="321" spans="1:23" ht="30" customHeight="1" x14ac:dyDescent="0.25">
      <c r="A321" s="295"/>
      <c r="B321" s="88"/>
      <c r="C321" s="88"/>
      <c r="D321" s="88"/>
      <c r="E321" s="587"/>
      <c r="F321" s="569"/>
      <c r="G321" s="296"/>
      <c r="H321" s="297"/>
      <c r="I321" s="297"/>
      <c r="J321" s="297"/>
      <c r="K321" s="297"/>
      <c r="L321" s="732"/>
      <c r="M321" s="88"/>
      <c r="N321" s="88"/>
      <c r="O321" s="88"/>
      <c r="P321" s="88"/>
      <c r="Q321" s="88"/>
      <c r="R321" s="88"/>
      <c r="S321" s="88"/>
      <c r="T321" s="88"/>
      <c r="U321" s="88"/>
      <c r="V321" s="88"/>
      <c r="W321" s="88"/>
    </row>
    <row r="322" spans="1:23" ht="30" customHeight="1" x14ac:dyDescent="0.25">
      <c r="A322" s="295"/>
      <c r="B322" s="88"/>
      <c r="C322" s="88"/>
      <c r="D322" s="88"/>
      <c r="E322" s="298"/>
      <c r="F322" s="298"/>
      <c r="G322" s="298"/>
      <c r="H322" s="299"/>
      <c r="I322" s="299"/>
      <c r="J322" s="299"/>
      <c r="K322" s="299"/>
      <c r="L322" s="733"/>
      <c r="M322" s="88"/>
      <c r="N322" s="88"/>
      <c r="O322" s="88"/>
      <c r="P322" s="88"/>
      <c r="Q322" s="88"/>
      <c r="R322" s="88"/>
      <c r="S322" s="88"/>
      <c r="T322" s="88"/>
      <c r="U322" s="88"/>
      <c r="V322" s="88"/>
      <c r="W322" s="88"/>
    </row>
    <row r="323" spans="1:23" ht="30" customHeight="1" x14ac:dyDescent="0.25">
      <c r="A323" s="295"/>
      <c r="B323" s="88"/>
      <c r="C323" s="88"/>
      <c r="D323" s="88"/>
      <c r="E323" s="298"/>
      <c r="F323" s="298"/>
      <c r="G323" s="298"/>
      <c r="H323" s="299"/>
      <c r="I323" s="299"/>
      <c r="J323" s="299"/>
      <c r="K323" s="299"/>
      <c r="L323" s="733"/>
      <c r="M323" s="88"/>
      <c r="N323" s="88"/>
      <c r="O323" s="88"/>
      <c r="P323" s="88"/>
      <c r="Q323" s="88"/>
      <c r="R323" s="88"/>
      <c r="S323" s="88"/>
      <c r="T323" s="88"/>
      <c r="U323" s="88"/>
      <c r="V323" s="88"/>
      <c r="W323" s="88"/>
    </row>
    <row r="324" spans="1:23" ht="30" customHeight="1" x14ac:dyDescent="0.25">
      <c r="A324" s="295"/>
      <c r="B324" s="88"/>
      <c r="C324" s="88"/>
      <c r="D324" s="88"/>
      <c r="E324" s="298"/>
      <c r="F324" s="298"/>
      <c r="G324" s="298"/>
      <c r="H324" s="299"/>
      <c r="I324" s="299"/>
      <c r="J324" s="299"/>
      <c r="K324" s="299"/>
      <c r="L324" s="733"/>
      <c r="M324" s="88"/>
      <c r="N324" s="88"/>
      <c r="O324" s="88"/>
      <c r="P324" s="88"/>
      <c r="Q324" s="88"/>
      <c r="R324" s="88"/>
      <c r="S324" s="88"/>
      <c r="T324" s="88"/>
      <c r="U324" s="88"/>
      <c r="V324" s="88"/>
      <c r="W324" s="88"/>
    </row>
    <row r="325" spans="1:23" ht="30" customHeight="1" x14ac:dyDescent="0.25">
      <c r="A325" s="295"/>
      <c r="B325" s="88"/>
      <c r="C325" s="88"/>
      <c r="D325" s="88"/>
      <c r="E325" s="596"/>
      <c r="F325" s="569"/>
      <c r="G325" s="300"/>
      <c r="H325" s="301"/>
      <c r="I325" s="301"/>
      <c r="J325" s="301"/>
      <c r="K325" s="301"/>
      <c r="L325" s="734"/>
      <c r="M325" s="88"/>
      <c r="N325" s="88"/>
      <c r="O325" s="88"/>
      <c r="P325" s="88"/>
      <c r="Q325" s="88"/>
      <c r="R325" s="88"/>
      <c r="S325" s="88"/>
      <c r="T325" s="88"/>
      <c r="U325" s="88"/>
      <c r="V325" s="88"/>
      <c r="W325" s="88"/>
    </row>
    <row r="326" spans="1:23" ht="30" customHeight="1" x14ac:dyDescent="0.25">
      <c r="A326" s="295"/>
      <c r="B326" s="88"/>
      <c r="C326" s="88"/>
      <c r="D326" s="88"/>
      <c r="E326" s="587"/>
      <c r="F326" s="569"/>
      <c r="G326" s="296"/>
      <c r="H326" s="297"/>
      <c r="I326" s="297"/>
      <c r="J326" s="297"/>
      <c r="K326" s="297"/>
      <c r="L326" s="732"/>
      <c r="M326" s="88"/>
      <c r="N326" s="88"/>
      <c r="O326" s="88"/>
      <c r="P326" s="88"/>
      <c r="Q326" s="88"/>
      <c r="R326" s="88"/>
      <c r="S326" s="88"/>
      <c r="T326" s="88"/>
      <c r="U326" s="88"/>
      <c r="V326" s="88"/>
      <c r="W326" s="88"/>
    </row>
    <row r="327" spans="1:23" ht="30" customHeight="1" x14ac:dyDescent="0.25">
      <c r="A327" s="295"/>
      <c r="B327" s="88"/>
      <c r="C327" s="88"/>
      <c r="D327" s="88"/>
      <c r="E327" s="587"/>
      <c r="F327" s="569"/>
      <c r="G327" s="296"/>
      <c r="H327" s="297"/>
      <c r="I327" s="297"/>
      <c r="J327" s="297"/>
      <c r="K327" s="297"/>
      <c r="L327" s="732"/>
      <c r="M327" s="88"/>
      <c r="N327" s="88"/>
      <c r="O327" s="88"/>
      <c r="P327" s="88"/>
      <c r="Q327" s="88"/>
      <c r="R327" s="88"/>
      <c r="S327" s="88"/>
      <c r="T327" s="88"/>
      <c r="U327" s="88"/>
      <c r="V327" s="88"/>
      <c r="W327" s="88"/>
    </row>
    <row r="328" spans="1:23" ht="30" customHeight="1" x14ac:dyDescent="0.25">
      <c r="A328" s="295"/>
      <c r="B328" s="88"/>
      <c r="C328" s="88"/>
      <c r="D328" s="88"/>
      <c r="E328" s="88"/>
      <c r="F328" s="88"/>
      <c r="G328" s="88"/>
      <c r="H328" s="1"/>
      <c r="I328" s="1"/>
      <c r="J328" s="1"/>
      <c r="K328" s="1"/>
      <c r="L328" s="686"/>
      <c r="M328" s="88"/>
      <c r="N328" s="88"/>
      <c r="O328" s="88"/>
      <c r="P328" s="88"/>
      <c r="Q328" s="88"/>
      <c r="R328" s="88"/>
      <c r="S328" s="88"/>
      <c r="T328" s="88"/>
      <c r="U328" s="88"/>
      <c r="V328" s="88"/>
      <c r="W328" s="88"/>
    </row>
    <row r="329" spans="1:23" ht="30" customHeight="1" x14ac:dyDescent="0.25">
      <c r="A329" s="295"/>
      <c r="B329" s="88"/>
      <c r="C329" s="88"/>
      <c r="D329" s="88"/>
      <c r="E329" s="88"/>
      <c r="F329" s="88"/>
      <c r="G329" s="88"/>
      <c r="H329" s="1"/>
      <c r="I329" s="1"/>
      <c r="J329" s="1"/>
      <c r="K329" s="1"/>
      <c r="L329" s="686"/>
      <c r="M329" s="88"/>
      <c r="N329" s="88"/>
      <c r="O329" s="88"/>
      <c r="P329" s="88"/>
      <c r="Q329" s="88"/>
      <c r="R329" s="88"/>
      <c r="S329" s="88"/>
      <c r="T329" s="88"/>
      <c r="U329" s="88"/>
      <c r="V329" s="88"/>
      <c r="W329" s="88"/>
    </row>
    <row r="330" spans="1:23" ht="30" customHeight="1" x14ac:dyDescent="0.25">
      <c r="A330" s="295"/>
      <c r="B330" s="88"/>
      <c r="C330" s="88"/>
      <c r="D330" s="88"/>
      <c r="E330" s="88"/>
      <c r="F330" s="88"/>
      <c r="G330" s="88"/>
      <c r="H330" s="1"/>
      <c r="I330" s="1"/>
      <c r="J330" s="1"/>
      <c r="K330" s="1"/>
      <c r="L330" s="686"/>
      <c r="M330" s="88"/>
      <c r="N330" s="88"/>
      <c r="O330" s="88"/>
      <c r="P330" s="88"/>
      <c r="Q330" s="88"/>
      <c r="R330" s="88"/>
      <c r="S330" s="88"/>
      <c r="T330" s="88"/>
      <c r="U330" s="88"/>
      <c r="V330" s="88"/>
      <c r="W330" s="88"/>
    </row>
    <row r="331" spans="1:23" ht="30" customHeight="1" x14ac:dyDescent="0.25">
      <c r="A331" s="295"/>
      <c r="B331" s="88"/>
      <c r="C331" s="88"/>
      <c r="D331" s="88"/>
      <c r="E331" s="88"/>
      <c r="F331" s="88"/>
      <c r="G331" s="88"/>
      <c r="H331" s="1"/>
      <c r="I331" s="1"/>
      <c r="J331" s="1"/>
      <c r="K331" s="1"/>
      <c r="L331" s="686"/>
      <c r="M331" s="88"/>
      <c r="N331" s="88"/>
      <c r="O331" s="88"/>
      <c r="P331" s="88"/>
      <c r="Q331" s="88"/>
      <c r="R331" s="88"/>
      <c r="S331" s="88"/>
      <c r="T331" s="88"/>
      <c r="U331" s="88"/>
      <c r="V331" s="88"/>
      <c r="W331" s="88"/>
    </row>
    <row r="332" spans="1:23" ht="30" customHeight="1" x14ac:dyDescent="0.25">
      <c r="A332" s="295"/>
      <c r="B332" s="88"/>
      <c r="C332" s="88"/>
      <c r="D332" s="88"/>
      <c r="E332" s="88"/>
      <c r="F332" s="88"/>
      <c r="G332" s="88"/>
      <c r="H332" s="1"/>
      <c r="I332" s="1"/>
      <c r="J332" s="1"/>
      <c r="K332" s="1"/>
      <c r="L332" s="686"/>
      <c r="M332" s="88"/>
      <c r="N332" s="88"/>
      <c r="O332" s="88"/>
      <c r="P332" s="88"/>
      <c r="Q332" s="88"/>
      <c r="R332" s="88"/>
      <c r="S332" s="88"/>
      <c r="T332" s="88"/>
      <c r="U332" s="88"/>
      <c r="V332" s="88"/>
      <c r="W332" s="88"/>
    </row>
    <row r="333" spans="1:23" ht="30" customHeight="1" x14ac:dyDescent="0.25">
      <c r="A333" s="295"/>
      <c r="B333" s="88"/>
      <c r="C333" s="88"/>
      <c r="D333" s="88"/>
      <c r="E333" s="88"/>
      <c r="F333" s="88"/>
      <c r="G333" s="88"/>
      <c r="H333" s="1"/>
      <c r="I333" s="1"/>
      <c r="J333" s="1"/>
      <c r="K333" s="1"/>
      <c r="L333" s="686"/>
      <c r="M333" s="88"/>
      <c r="N333" s="88"/>
      <c r="O333" s="88"/>
      <c r="P333" s="88"/>
      <c r="Q333" s="88"/>
      <c r="R333" s="88"/>
      <c r="S333" s="88"/>
      <c r="T333" s="88"/>
      <c r="U333" s="88"/>
      <c r="V333" s="88"/>
      <c r="W333" s="88"/>
    </row>
    <row r="334" spans="1:23" ht="30" customHeight="1" x14ac:dyDescent="0.25">
      <c r="A334" s="295"/>
      <c r="B334" s="88"/>
      <c r="C334" s="88"/>
      <c r="D334" s="88"/>
      <c r="E334" s="88"/>
      <c r="F334" s="88"/>
      <c r="G334" s="88"/>
      <c r="H334" s="1"/>
      <c r="I334" s="1"/>
      <c r="J334" s="1"/>
      <c r="K334" s="1"/>
      <c r="L334" s="686"/>
      <c r="M334" s="88"/>
      <c r="N334" s="88"/>
      <c r="O334" s="88"/>
      <c r="P334" s="88"/>
      <c r="Q334" s="88"/>
      <c r="R334" s="88"/>
      <c r="S334" s="88"/>
      <c r="T334" s="88"/>
      <c r="U334" s="88"/>
      <c r="V334" s="88"/>
      <c r="W334" s="88"/>
    </row>
    <row r="335" spans="1:23" ht="30" customHeight="1" x14ac:dyDescent="0.25">
      <c r="A335" s="295"/>
      <c r="B335" s="88"/>
      <c r="C335" s="88"/>
      <c r="D335" s="88"/>
      <c r="E335" s="88"/>
      <c r="F335" s="88"/>
      <c r="G335" s="88"/>
      <c r="H335" s="1"/>
      <c r="I335" s="1"/>
      <c r="J335" s="1"/>
      <c r="K335" s="1"/>
      <c r="L335" s="686"/>
      <c r="M335" s="88"/>
      <c r="N335" s="88"/>
      <c r="O335" s="88"/>
      <c r="P335" s="88"/>
      <c r="Q335" s="88"/>
      <c r="R335" s="88"/>
      <c r="S335" s="88"/>
      <c r="T335" s="88"/>
      <c r="U335" s="88"/>
      <c r="V335" s="88"/>
      <c r="W335" s="88"/>
    </row>
    <row r="336" spans="1:23" ht="30" customHeight="1" x14ac:dyDescent="0.25">
      <c r="A336" s="295"/>
      <c r="B336" s="88"/>
      <c r="C336" s="88"/>
      <c r="D336" s="88"/>
      <c r="E336" s="88"/>
      <c r="F336" s="88"/>
      <c r="G336" s="88"/>
      <c r="H336" s="1"/>
      <c r="I336" s="1"/>
      <c r="J336" s="1"/>
      <c r="K336" s="1"/>
      <c r="L336" s="686"/>
      <c r="M336" s="88"/>
      <c r="N336" s="88"/>
      <c r="O336" s="88"/>
      <c r="P336" s="88"/>
      <c r="Q336" s="88"/>
      <c r="R336" s="88"/>
      <c r="S336" s="88"/>
      <c r="T336" s="88"/>
      <c r="U336" s="88"/>
      <c r="V336" s="88"/>
      <c r="W336" s="88"/>
    </row>
    <row r="337" spans="1:23" ht="30" customHeight="1" x14ac:dyDescent="0.25">
      <c r="A337" s="295"/>
      <c r="B337" s="88"/>
      <c r="C337" s="88"/>
      <c r="D337" s="88"/>
      <c r="E337" s="88"/>
      <c r="F337" s="88"/>
      <c r="G337" s="88"/>
      <c r="H337" s="1"/>
      <c r="I337" s="1"/>
      <c r="J337" s="1"/>
      <c r="K337" s="1"/>
      <c r="L337" s="686"/>
      <c r="M337" s="88"/>
      <c r="N337" s="88"/>
      <c r="O337" s="88"/>
      <c r="P337" s="88"/>
      <c r="Q337" s="88"/>
      <c r="R337" s="88"/>
      <c r="S337" s="88"/>
      <c r="T337" s="88"/>
      <c r="U337" s="88"/>
      <c r="V337" s="88"/>
      <c r="W337" s="88"/>
    </row>
    <row r="338" spans="1:23" ht="30" customHeight="1" x14ac:dyDescent="0.25">
      <c r="A338" s="295"/>
      <c r="B338" s="88"/>
      <c r="C338" s="88"/>
      <c r="D338" s="88"/>
      <c r="E338" s="88"/>
      <c r="F338" s="88"/>
      <c r="G338" s="88"/>
      <c r="H338" s="1"/>
      <c r="I338" s="1"/>
      <c r="J338" s="1"/>
      <c r="K338" s="1"/>
      <c r="L338" s="686"/>
      <c r="M338" s="88"/>
      <c r="N338" s="88"/>
      <c r="O338" s="88"/>
      <c r="P338" s="88"/>
      <c r="Q338" s="88"/>
      <c r="R338" s="88"/>
      <c r="S338" s="88"/>
      <c r="T338" s="88"/>
      <c r="U338" s="88"/>
      <c r="V338" s="88"/>
      <c r="W338" s="88"/>
    </row>
    <row r="339" spans="1:23" ht="30" customHeight="1" x14ac:dyDescent="0.25">
      <c r="A339" s="295"/>
      <c r="B339" s="88"/>
      <c r="C339" s="88"/>
      <c r="D339" s="88"/>
      <c r="E339" s="88"/>
      <c r="F339" s="88"/>
      <c r="G339" s="88"/>
      <c r="H339" s="1"/>
      <c r="I339" s="1"/>
      <c r="J339" s="1"/>
      <c r="K339" s="1"/>
      <c r="L339" s="686"/>
      <c r="M339" s="88"/>
      <c r="N339" s="88"/>
      <c r="O339" s="88"/>
      <c r="P339" s="88"/>
      <c r="Q339" s="88"/>
      <c r="R339" s="88"/>
      <c r="S339" s="88"/>
      <c r="T339" s="88"/>
      <c r="U339" s="88"/>
      <c r="V339" s="88"/>
      <c r="W339" s="88"/>
    </row>
    <row r="340" spans="1:23" ht="30" customHeight="1" x14ac:dyDescent="0.25">
      <c r="A340" s="295"/>
      <c r="B340" s="88"/>
      <c r="C340" s="88"/>
      <c r="D340" s="88"/>
      <c r="E340" s="88"/>
      <c r="F340" s="88"/>
      <c r="G340" s="88"/>
      <c r="H340" s="1"/>
      <c r="I340" s="1"/>
      <c r="J340" s="1"/>
      <c r="K340" s="1"/>
      <c r="L340" s="686"/>
      <c r="M340" s="88"/>
      <c r="N340" s="88"/>
      <c r="O340" s="88"/>
      <c r="P340" s="88"/>
      <c r="Q340" s="88"/>
      <c r="R340" s="88"/>
      <c r="S340" s="88"/>
      <c r="T340" s="88"/>
      <c r="U340" s="88"/>
      <c r="V340" s="88"/>
      <c r="W340" s="88"/>
    </row>
    <row r="341" spans="1:23" ht="30" customHeight="1" x14ac:dyDescent="0.25">
      <c r="A341" s="295"/>
      <c r="B341" s="88"/>
      <c r="C341" s="88"/>
      <c r="D341" s="88"/>
      <c r="E341" s="88"/>
      <c r="F341" s="88"/>
      <c r="G341" s="88"/>
      <c r="H341" s="1"/>
      <c r="I341" s="1"/>
      <c r="J341" s="1"/>
      <c r="K341" s="1"/>
      <c r="L341" s="686"/>
      <c r="M341" s="88"/>
      <c r="N341" s="88"/>
      <c r="O341" s="88"/>
      <c r="P341" s="88"/>
      <c r="Q341" s="88"/>
      <c r="R341" s="88"/>
      <c r="S341" s="88"/>
      <c r="T341" s="88"/>
      <c r="U341" s="88"/>
      <c r="V341" s="88"/>
      <c r="W341" s="88"/>
    </row>
    <row r="342" spans="1:23" ht="30" customHeight="1" x14ac:dyDescent="0.25">
      <c r="A342" s="295"/>
      <c r="B342" s="88"/>
      <c r="C342" s="88"/>
      <c r="D342" s="88"/>
      <c r="E342" s="88"/>
      <c r="F342" s="88"/>
      <c r="G342" s="88"/>
      <c r="H342" s="1"/>
      <c r="I342" s="1"/>
      <c r="J342" s="1"/>
      <c r="K342" s="1"/>
      <c r="L342" s="686"/>
      <c r="M342" s="88"/>
      <c r="N342" s="88"/>
      <c r="O342" s="88"/>
      <c r="P342" s="88"/>
      <c r="Q342" s="88"/>
      <c r="R342" s="88"/>
      <c r="S342" s="88"/>
      <c r="T342" s="88"/>
      <c r="U342" s="88"/>
      <c r="V342" s="88"/>
      <c r="W342" s="88"/>
    </row>
    <row r="343" spans="1:23" ht="30" customHeight="1" x14ac:dyDescent="0.25">
      <c r="A343" s="295"/>
      <c r="B343" s="88"/>
      <c r="C343" s="88"/>
      <c r="D343" s="88"/>
      <c r="E343" s="88"/>
      <c r="F343" s="88"/>
      <c r="G343" s="88"/>
      <c r="H343" s="1"/>
      <c r="I343" s="1"/>
      <c r="J343" s="1"/>
      <c r="K343" s="1"/>
      <c r="L343" s="686"/>
      <c r="M343" s="88"/>
      <c r="N343" s="88"/>
      <c r="O343" s="88"/>
      <c r="P343" s="88"/>
      <c r="Q343" s="88"/>
      <c r="R343" s="88"/>
      <c r="S343" s="88"/>
      <c r="T343" s="88"/>
      <c r="U343" s="88"/>
      <c r="V343" s="88"/>
      <c r="W343" s="88"/>
    </row>
    <row r="344" spans="1:23" ht="30" customHeight="1" x14ac:dyDescent="0.25">
      <c r="A344" s="295"/>
      <c r="B344" s="88"/>
      <c r="C344" s="88"/>
      <c r="D344" s="88"/>
      <c r="E344" s="88"/>
      <c r="F344" s="88"/>
      <c r="G344" s="88"/>
      <c r="H344" s="1"/>
      <c r="I344" s="1"/>
      <c r="J344" s="1"/>
      <c r="K344" s="1"/>
      <c r="L344" s="686"/>
      <c r="M344" s="88"/>
      <c r="N344" s="88"/>
      <c r="O344" s="88"/>
      <c r="P344" s="88"/>
      <c r="Q344" s="88"/>
      <c r="R344" s="88"/>
      <c r="S344" s="88"/>
      <c r="T344" s="88"/>
      <c r="U344" s="88"/>
      <c r="V344" s="88"/>
      <c r="W344" s="88"/>
    </row>
    <row r="345" spans="1:23" ht="30" customHeight="1" x14ac:dyDescent="0.25">
      <c r="A345" s="295"/>
      <c r="B345" s="88"/>
      <c r="C345" s="88"/>
      <c r="D345" s="88"/>
      <c r="E345" s="88"/>
      <c r="F345" s="88"/>
      <c r="G345" s="88"/>
      <c r="H345" s="1"/>
      <c r="I345" s="1"/>
      <c r="J345" s="1"/>
      <c r="K345" s="1"/>
      <c r="L345" s="686"/>
      <c r="M345" s="88"/>
      <c r="N345" s="88"/>
      <c r="O345" s="88"/>
      <c r="P345" s="88"/>
      <c r="Q345" s="88"/>
      <c r="R345" s="88"/>
      <c r="S345" s="88"/>
      <c r="T345" s="88"/>
      <c r="U345" s="88"/>
      <c r="V345" s="88"/>
      <c r="W345" s="88"/>
    </row>
    <row r="346" spans="1:23" ht="30" customHeight="1" x14ac:dyDescent="0.25">
      <c r="A346" s="295"/>
      <c r="B346" s="88"/>
      <c r="C346" s="88"/>
      <c r="D346" s="88"/>
      <c r="E346" s="88"/>
      <c r="F346" s="88"/>
      <c r="G346" s="88"/>
      <c r="H346" s="1"/>
      <c r="I346" s="1"/>
      <c r="J346" s="1"/>
      <c r="K346" s="1"/>
      <c r="L346" s="686"/>
      <c r="M346" s="88"/>
      <c r="N346" s="88"/>
      <c r="O346" s="88"/>
      <c r="P346" s="88"/>
      <c r="Q346" s="88"/>
      <c r="R346" s="88"/>
      <c r="S346" s="88"/>
      <c r="T346" s="88"/>
      <c r="U346" s="88"/>
      <c r="V346" s="88"/>
      <c r="W346" s="88"/>
    </row>
    <row r="347" spans="1:23" ht="30" customHeight="1" x14ac:dyDescent="0.25">
      <c r="A347" s="295"/>
      <c r="B347" s="88"/>
      <c r="C347" s="88"/>
      <c r="D347" s="88"/>
      <c r="E347" s="88"/>
      <c r="F347" s="88"/>
      <c r="G347" s="88"/>
      <c r="H347" s="1"/>
      <c r="I347" s="1"/>
      <c r="J347" s="1"/>
      <c r="K347" s="1"/>
      <c r="L347" s="686"/>
      <c r="M347" s="88"/>
      <c r="N347" s="88"/>
      <c r="O347" s="88"/>
      <c r="P347" s="88"/>
      <c r="Q347" s="88"/>
      <c r="R347" s="88"/>
      <c r="S347" s="88"/>
      <c r="T347" s="88"/>
      <c r="U347" s="88"/>
      <c r="V347" s="88"/>
      <c r="W347" s="88"/>
    </row>
    <row r="348" spans="1:23" ht="30" customHeight="1" x14ac:dyDescent="0.25">
      <c r="A348" s="295"/>
      <c r="B348" s="88"/>
      <c r="C348" s="88"/>
      <c r="D348" s="88"/>
      <c r="E348" s="88"/>
      <c r="F348" s="88"/>
      <c r="G348" s="88"/>
      <c r="H348" s="1"/>
      <c r="I348" s="1"/>
      <c r="J348" s="1"/>
      <c r="K348" s="1"/>
      <c r="L348" s="686"/>
      <c r="M348" s="88"/>
      <c r="N348" s="88"/>
      <c r="O348" s="88"/>
      <c r="P348" s="88"/>
      <c r="Q348" s="88"/>
      <c r="R348" s="88"/>
      <c r="S348" s="88"/>
      <c r="T348" s="88"/>
      <c r="U348" s="88"/>
      <c r="V348" s="88"/>
      <c r="W348" s="88"/>
    </row>
    <row r="349" spans="1:23" ht="30" customHeight="1" x14ac:dyDescent="0.25">
      <c r="A349" s="295"/>
      <c r="B349" s="88"/>
      <c r="C349" s="88"/>
      <c r="D349" s="88"/>
      <c r="E349" s="88"/>
      <c r="F349" s="88"/>
      <c r="G349" s="88"/>
      <c r="H349" s="1"/>
      <c r="I349" s="1"/>
      <c r="J349" s="1"/>
      <c r="K349" s="1"/>
      <c r="L349" s="686"/>
      <c r="M349" s="88"/>
      <c r="N349" s="88"/>
      <c r="O349" s="88"/>
      <c r="P349" s="88"/>
      <c r="Q349" s="88"/>
      <c r="R349" s="88"/>
      <c r="S349" s="88"/>
      <c r="T349" s="88"/>
      <c r="U349" s="88"/>
      <c r="V349" s="88"/>
      <c r="W349" s="88"/>
    </row>
    <row r="350" spans="1:23" ht="30" customHeight="1" x14ac:dyDescent="0.25">
      <c r="A350" s="295"/>
      <c r="B350" s="88"/>
      <c r="C350" s="88"/>
      <c r="D350" s="88"/>
      <c r="E350" s="88"/>
      <c r="F350" s="88"/>
      <c r="G350" s="88"/>
      <c r="H350" s="1"/>
      <c r="I350" s="1"/>
      <c r="J350" s="1"/>
      <c r="K350" s="1"/>
      <c r="L350" s="686"/>
      <c r="M350" s="88"/>
      <c r="N350" s="88"/>
      <c r="O350" s="88"/>
      <c r="P350" s="88"/>
      <c r="Q350" s="88"/>
      <c r="R350" s="88"/>
      <c r="S350" s="88"/>
      <c r="T350" s="88"/>
      <c r="U350" s="88"/>
      <c r="V350" s="88"/>
      <c r="W350" s="88"/>
    </row>
    <row r="351" spans="1:23" ht="30" customHeight="1" x14ac:dyDescent="0.25">
      <c r="A351" s="295"/>
      <c r="B351" s="88"/>
      <c r="C351" s="88"/>
      <c r="D351" s="88"/>
      <c r="E351" s="88"/>
      <c r="F351" s="88"/>
      <c r="G351" s="88"/>
      <c r="H351" s="1"/>
      <c r="I351" s="1"/>
      <c r="J351" s="1"/>
      <c r="K351" s="1"/>
      <c r="L351" s="686"/>
      <c r="M351" s="88"/>
      <c r="N351" s="88"/>
      <c r="O351" s="88"/>
      <c r="P351" s="88"/>
      <c r="Q351" s="88"/>
      <c r="R351" s="88"/>
      <c r="S351" s="88"/>
      <c r="T351" s="88"/>
      <c r="U351" s="88"/>
      <c r="V351" s="88"/>
      <c r="W351" s="88"/>
    </row>
    <row r="352" spans="1:23" ht="30" customHeight="1" x14ac:dyDescent="0.25">
      <c r="A352" s="295"/>
      <c r="B352" s="88"/>
      <c r="C352" s="88"/>
      <c r="D352" s="88"/>
      <c r="E352" s="88"/>
      <c r="F352" s="88"/>
      <c r="G352" s="88"/>
      <c r="H352" s="1"/>
      <c r="I352" s="1"/>
      <c r="J352" s="1"/>
      <c r="K352" s="1"/>
      <c r="L352" s="686"/>
      <c r="M352" s="88"/>
      <c r="N352" s="88"/>
      <c r="O352" s="88"/>
      <c r="P352" s="88"/>
      <c r="Q352" s="88"/>
      <c r="R352" s="88"/>
      <c r="S352" s="88"/>
      <c r="T352" s="88"/>
      <c r="U352" s="88"/>
      <c r="V352" s="88"/>
      <c r="W352" s="88"/>
    </row>
    <row r="353" spans="1:23" ht="30" customHeight="1" x14ac:dyDescent="0.25">
      <c r="A353" s="295"/>
      <c r="B353" s="88"/>
      <c r="C353" s="88"/>
      <c r="D353" s="88"/>
      <c r="E353" s="88"/>
      <c r="F353" s="88"/>
      <c r="G353" s="88"/>
      <c r="H353" s="1"/>
      <c r="I353" s="1"/>
      <c r="J353" s="1"/>
      <c r="K353" s="1"/>
      <c r="L353" s="686"/>
      <c r="M353" s="88"/>
      <c r="N353" s="88"/>
      <c r="O353" s="88"/>
      <c r="P353" s="88"/>
      <c r="Q353" s="88"/>
      <c r="R353" s="88"/>
      <c r="S353" s="88"/>
      <c r="T353" s="88"/>
      <c r="U353" s="88"/>
      <c r="V353" s="88"/>
      <c r="W353" s="88"/>
    </row>
    <row r="354" spans="1:23" ht="30" customHeight="1" x14ac:dyDescent="0.25">
      <c r="A354" s="295"/>
      <c r="B354" s="88"/>
      <c r="C354" s="88"/>
      <c r="D354" s="88"/>
      <c r="E354" s="88"/>
      <c r="F354" s="88"/>
      <c r="G354" s="88"/>
      <c r="H354" s="1"/>
      <c r="I354" s="1"/>
      <c r="J354" s="1"/>
      <c r="K354" s="1"/>
      <c r="L354" s="686"/>
      <c r="M354" s="88"/>
      <c r="N354" s="88"/>
      <c r="O354" s="88"/>
      <c r="P354" s="88"/>
      <c r="Q354" s="88"/>
      <c r="R354" s="88"/>
      <c r="S354" s="88"/>
      <c r="T354" s="88"/>
      <c r="U354" s="88"/>
      <c r="V354" s="88"/>
      <c r="W354" s="88"/>
    </row>
    <row r="355" spans="1:23" ht="30" customHeight="1" x14ac:dyDescent="0.25">
      <c r="A355" s="295"/>
      <c r="B355" s="88"/>
      <c r="C355" s="88"/>
      <c r="D355" s="88"/>
      <c r="E355" s="88"/>
      <c r="F355" s="88"/>
      <c r="G355" s="88"/>
      <c r="H355" s="1"/>
      <c r="I355" s="1"/>
      <c r="J355" s="1"/>
      <c r="K355" s="1"/>
      <c r="L355" s="686"/>
      <c r="M355" s="88"/>
      <c r="N355" s="88"/>
      <c r="O355" s="88"/>
      <c r="P355" s="88"/>
      <c r="Q355" s="88"/>
      <c r="R355" s="88"/>
      <c r="S355" s="88"/>
      <c r="T355" s="88"/>
      <c r="U355" s="88"/>
      <c r="V355" s="88"/>
      <c r="W355" s="88"/>
    </row>
    <row r="356" spans="1:23" ht="30" customHeight="1" x14ac:dyDescent="0.25">
      <c r="A356" s="295"/>
      <c r="B356" s="88"/>
      <c r="C356" s="88"/>
      <c r="D356" s="88"/>
      <c r="E356" s="88"/>
      <c r="F356" s="88"/>
      <c r="G356" s="88"/>
      <c r="H356" s="1"/>
      <c r="I356" s="1"/>
      <c r="J356" s="1"/>
      <c r="K356" s="1"/>
      <c r="L356" s="686"/>
      <c r="M356" s="88"/>
      <c r="N356" s="88"/>
      <c r="O356" s="88"/>
      <c r="P356" s="88"/>
      <c r="Q356" s="88"/>
      <c r="R356" s="88"/>
      <c r="S356" s="88"/>
      <c r="T356" s="88"/>
      <c r="U356" s="88"/>
      <c r="V356" s="88"/>
      <c r="W356" s="88"/>
    </row>
    <row r="357" spans="1:23" ht="30" customHeight="1" x14ac:dyDescent="0.25">
      <c r="A357" s="295"/>
      <c r="B357" s="88"/>
      <c r="C357" s="88"/>
      <c r="D357" s="88"/>
      <c r="E357" s="88"/>
      <c r="F357" s="88"/>
      <c r="G357" s="88"/>
      <c r="H357" s="1"/>
      <c r="I357" s="1"/>
      <c r="J357" s="1"/>
      <c r="K357" s="1"/>
      <c r="L357" s="686"/>
      <c r="M357" s="88"/>
      <c r="N357" s="88"/>
      <c r="O357" s="88"/>
      <c r="P357" s="88"/>
      <c r="Q357" s="88"/>
      <c r="R357" s="88"/>
      <c r="S357" s="88"/>
      <c r="T357" s="88"/>
      <c r="U357" s="88"/>
      <c r="V357" s="88"/>
      <c r="W357" s="88"/>
    </row>
    <row r="358" spans="1:23" ht="30" customHeight="1" x14ac:dyDescent="0.25">
      <c r="A358" s="295"/>
      <c r="B358" s="88"/>
      <c r="C358" s="88"/>
      <c r="D358" s="88"/>
      <c r="E358" s="88"/>
      <c r="F358" s="88"/>
      <c r="G358" s="88"/>
      <c r="H358" s="1"/>
      <c r="I358" s="1"/>
      <c r="J358" s="1"/>
      <c r="K358" s="1"/>
      <c r="L358" s="686"/>
      <c r="M358" s="88"/>
      <c r="N358" s="88"/>
      <c r="O358" s="88"/>
      <c r="P358" s="88"/>
      <c r="Q358" s="88"/>
      <c r="R358" s="88"/>
      <c r="S358" s="88"/>
      <c r="T358" s="88"/>
      <c r="U358" s="88"/>
      <c r="V358" s="88"/>
      <c r="W358" s="88"/>
    </row>
    <row r="359" spans="1:23" ht="15.75" customHeight="1" x14ac:dyDescent="0.25">
      <c r="A359" s="2"/>
      <c r="B359" s="1"/>
      <c r="C359" s="1"/>
      <c r="D359" s="1"/>
      <c r="E359" s="1"/>
      <c r="F359" s="1"/>
      <c r="G359" s="1"/>
      <c r="H359" s="1"/>
      <c r="I359" s="1"/>
      <c r="J359" s="1"/>
      <c r="K359" s="1"/>
      <c r="L359" s="686"/>
      <c r="M359" s="1"/>
      <c r="N359" s="1"/>
      <c r="O359" s="1"/>
      <c r="P359" s="1"/>
      <c r="Q359" s="1"/>
      <c r="R359" s="1"/>
      <c r="S359" s="1"/>
      <c r="T359" s="1"/>
      <c r="U359" s="1"/>
      <c r="V359" s="1"/>
      <c r="W359" s="1"/>
    </row>
    <row r="360" spans="1:23" ht="15.75" customHeight="1" x14ac:dyDescent="0.25">
      <c r="A360" s="2"/>
      <c r="B360" s="1"/>
      <c r="C360" s="1"/>
      <c r="D360" s="1"/>
      <c r="E360" s="1"/>
      <c r="F360" s="1"/>
      <c r="G360" s="1"/>
      <c r="H360" s="1"/>
      <c r="I360" s="1"/>
      <c r="J360" s="1"/>
      <c r="K360" s="1"/>
      <c r="L360" s="686"/>
      <c r="M360" s="1"/>
      <c r="N360" s="1"/>
      <c r="O360" s="1"/>
      <c r="P360" s="1"/>
      <c r="Q360" s="1"/>
      <c r="R360" s="1"/>
      <c r="S360" s="1"/>
      <c r="T360" s="1"/>
      <c r="U360" s="1"/>
      <c r="V360" s="1"/>
      <c r="W360" s="1"/>
    </row>
    <row r="361" spans="1:23" ht="15.75" customHeight="1" x14ac:dyDescent="0.25">
      <c r="A361" s="2"/>
      <c r="B361" s="1"/>
      <c r="C361" s="1"/>
      <c r="D361" s="1"/>
      <c r="E361" s="1"/>
      <c r="F361" s="1"/>
      <c r="G361" s="1"/>
      <c r="H361" s="1"/>
      <c r="I361" s="1"/>
      <c r="J361" s="1"/>
      <c r="K361" s="1"/>
      <c r="L361" s="686"/>
      <c r="M361" s="1"/>
      <c r="N361" s="1"/>
      <c r="O361" s="1"/>
      <c r="P361" s="1"/>
      <c r="Q361" s="1"/>
      <c r="R361" s="1"/>
      <c r="S361" s="1"/>
      <c r="T361" s="1"/>
      <c r="U361" s="1"/>
      <c r="V361" s="1"/>
      <c r="W361" s="1"/>
    </row>
    <row r="362" spans="1:23" ht="15.75" customHeight="1" x14ac:dyDescent="0.25">
      <c r="A362" s="2"/>
      <c r="B362" s="1"/>
      <c r="C362" s="1"/>
      <c r="D362" s="1"/>
      <c r="E362" s="1"/>
      <c r="F362" s="1"/>
      <c r="G362" s="1"/>
      <c r="H362" s="1"/>
      <c r="I362" s="1"/>
      <c r="J362" s="1"/>
      <c r="K362" s="1"/>
      <c r="L362" s="686"/>
      <c r="M362" s="1"/>
      <c r="N362" s="1"/>
      <c r="O362" s="1"/>
      <c r="P362" s="1"/>
      <c r="Q362" s="1"/>
      <c r="R362" s="1"/>
      <c r="S362" s="1"/>
      <c r="T362" s="1"/>
      <c r="U362" s="1"/>
      <c r="V362" s="1"/>
      <c r="W362" s="1"/>
    </row>
    <row r="363" spans="1:23" ht="15.75" customHeight="1" x14ac:dyDescent="0.25">
      <c r="A363" s="2"/>
      <c r="B363" s="1"/>
      <c r="C363" s="1"/>
      <c r="D363" s="1"/>
      <c r="E363" s="1"/>
      <c r="F363" s="1"/>
      <c r="G363" s="1"/>
      <c r="H363" s="1"/>
      <c r="I363" s="1"/>
      <c r="J363" s="1"/>
      <c r="K363" s="1"/>
      <c r="L363" s="686"/>
      <c r="M363" s="1"/>
      <c r="N363" s="1"/>
      <c r="O363" s="1"/>
      <c r="P363" s="1"/>
      <c r="Q363" s="1"/>
      <c r="R363" s="1"/>
      <c r="S363" s="1"/>
      <c r="T363" s="1"/>
      <c r="U363" s="1"/>
      <c r="V363" s="1"/>
      <c r="W363" s="1"/>
    </row>
    <row r="364" spans="1:23" ht="15.75" customHeight="1" x14ac:dyDescent="0.25">
      <c r="A364" s="2"/>
      <c r="B364" s="1"/>
      <c r="C364" s="1"/>
      <c r="D364" s="1"/>
      <c r="E364" s="1"/>
      <c r="F364" s="1"/>
      <c r="G364" s="1"/>
      <c r="H364" s="1"/>
      <c r="I364" s="1"/>
      <c r="J364" s="1"/>
      <c r="K364" s="1"/>
      <c r="L364" s="686"/>
      <c r="M364" s="1"/>
      <c r="N364" s="1"/>
      <c r="O364" s="1"/>
      <c r="P364" s="1"/>
      <c r="Q364" s="1"/>
      <c r="R364" s="1"/>
      <c r="S364" s="1"/>
      <c r="T364" s="1"/>
      <c r="U364" s="1"/>
      <c r="V364" s="1"/>
      <c r="W364" s="1"/>
    </row>
    <row r="365" spans="1:23" ht="15.75" customHeight="1" x14ac:dyDescent="0.25">
      <c r="A365" s="2"/>
      <c r="B365" s="1"/>
      <c r="C365" s="1"/>
      <c r="D365" s="1"/>
      <c r="E365" s="1"/>
      <c r="F365" s="1"/>
      <c r="G365" s="1"/>
      <c r="H365" s="1"/>
      <c r="I365" s="1"/>
      <c r="J365" s="1"/>
      <c r="K365" s="1"/>
      <c r="L365" s="686"/>
      <c r="M365" s="1"/>
      <c r="N365" s="1"/>
      <c r="O365" s="1"/>
      <c r="P365" s="1"/>
      <c r="Q365" s="1"/>
      <c r="R365" s="1"/>
      <c r="S365" s="1"/>
      <c r="T365" s="1"/>
      <c r="U365" s="1"/>
      <c r="V365" s="1"/>
      <c r="W365" s="1"/>
    </row>
    <row r="366" spans="1:23" ht="15.75" customHeight="1" x14ac:dyDescent="0.25">
      <c r="A366" s="2"/>
      <c r="B366" s="1"/>
      <c r="C366" s="1"/>
      <c r="D366" s="1"/>
      <c r="E366" s="1"/>
      <c r="F366" s="1"/>
      <c r="G366" s="1"/>
      <c r="H366" s="1"/>
      <c r="I366" s="1"/>
      <c r="J366" s="1"/>
      <c r="K366" s="1"/>
      <c r="L366" s="686"/>
      <c r="M366" s="1"/>
      <c r="N366" s="1"/>
      <c r="O366" s="1"/>
      <c r="P366" s="1"/>
      <c r="Q366" s="1"/>
      <c r="R366" s="1"/>
      <c r="S366" s="1"/>
      <c r="T366" s="1"/>
      <c r="U366" s="1"/>
      <c r="V366" s="1"/>
      <c r="W366" s="1"/>
    </row>
    <row r="367" spans="1:23" ht="15.75" customHeight="1" x14ac:dyDescent="0.25">
      <c r="A367" s="2"/>
      <c r="B367" s="1"/>
      <c r="C367" s="1"/>
      <c r="D367" s="1"/>
      <c r="E367" s="1"/>
      <c r="F367" s="1"/>
      <c r="G367" s="1"/>
      <c r="H367" s="1"/>
      <c r="I367" s="1"/>
      <c r="J367" s="1"/>
      <c r="K367" s="1"/>
      <c r="L367" s="686"/>
      <c r="M367" s="1"/>
      <c r="N367" s="1"/>
      <c r="O367" s="1"/>
      <c r="P367" s="1"/>
      <c r="Q367" s="1"/>
      <c r="R367" s="1"/>
      <c r="S367" s="1"/>
      <c r="T367" s="1"/>
      <c r="U367" s="1"/>
      <c r="V367" s="1"/>
      <c r="W367" s="1"/>
    </row>
    <row r="368" spans="1:23" ht="15.75" customHeight="1" x14ac:dyDescent="0.25">
      <c r="A368" s="2"/>
      <c r="B368" s="1"/>
      <c r="C368" s="1"/>
      <c r="D368" s="1"/>
      <c r="E368" s="1"/>
      <c r="F368" s="1"/>
      <c r="G368" s="1"/>
      <c r="H368" s="1"/>
      <c r="I368" s="1"/>
      <c r="J368" s="1"/>
      <c r="K368" s="1"/>
      <c r="L368" s="686"/>
      <c r="M368" s="1"/>
      <c r="N368" s="1"/>
      <c r="O368" s="1"/>
      <c r="P368" s="1"/>
      <c r="Q368" s="1"/>
      <c r="R368" s="1"/>
      <c r="S368" s="1"/>
      <c r="T368" s="1"/>
      <c r="U368" s="1"/>
      <c r="V368" s="1"/>
      <c r="W368" s="1"/>
    </row>
    <row r="369" spans="1:23" ht="15.75" customHeight="1" x14ac:dyDescent="0.25">
      <c r="A369" s="2"/>
      <c r="B369" s="1"/>
      <c r="C369" s="1"/>
      <c r="D369" s="1"/>
      <c r="E369" s="1"/>
      <c r="F369" s="1"/>
      <c r="G369" s="1"/>
      <c r="H369" s="1"/>
      <c r="I369" s="1"/>
      <c r="J369" s="1"/>
      <c r="K369" s="1"/>
      <c r="L369" s="686"/>
      <c r="M369" s="1"/>
      <c r="N369" s="1"/>
      <c r="O369" s="1"/>
      <c r="P369" s="1"/>
      <c r="Q369" s="1"/>
      <c r="R369" s="1"/>
      <c r="S369" s="1"/>
      <c r="T369" s="1"/>
      <c r="U369" s="1"/>
      <c r="V369" s="1"/>
      <c r="W369" s="1"/>
    </row>
    <row r="370" spans="1:23" ht="15.75" customHeight="1" x14ac:dyDescent="0.25">
      <c r="A370" s="2"/>
      <c r="B370" s="1"/>
      <c r="C370" s="1"/>
      <c r="D370" s="1"/>
      <c r="E370" s="1"/>
      <c r="F370" s="1"/>
      <c r="G370" s="1"/>
      <c r="H370" s="1"/>
      <c r="I370" s="1"/>
      <c r="J370" s="1"/>
      <c r="K370" s="1"/>
      <c r="L370" s="686"/>
      <c r="M370" s="1"/>
      <c r="N370" s="1"/>
      <c r="O370" s="1"/>
      <c r="P370" s="1"/>
      <c r="Q370" s="1"/>
      <c r="R370" s="1"/>
      <c r="S370" s="1"/>
      <c r="T370" s="1"/>
      <c r="U370" s="1"/>
      <c r="V370" s="1"/>
      <c r="W370" s="1"/>
    </row>
    <row r="371" spans="1:23" ht="15.75" customHeight="1" x14ac:dyDescent="0.25">
      <c r="A371" s="2"/>
      <c r="B371" s="1"/>
      <c r="C371" s="1"/>
      <c r="D371" s="1"/>
      <c r="E371" s="1"/>
      <c r="F371" s="1"/>
      <c r="G371" s="1"/>
      <c r="H371" s="1"/>
      <c r="I371" s="1"/>
      <c r="J371" s="1"/>
      <c r="K371" s="1"/>
      <c r="L371" s="686"/>
      <c r="M371" s="1"/>
      <c r="N371" s="1"/>
      <c r="O371" s="1"/>
      <c r="P371" s="1"/>
      <c r="Q371" s="1"/>
      <c r="R371" s="1"/>
      <c r="S371" s="1"/>
      <c r="T371" s="1"/>
      <c r="U371" s="1"/>
      <c r="V371" s="1"/>
      <c r="W371" s="1"/>
    </row>
    <row r="372" spans="1:23" ht="15.75" customHeight="1" x14ac:dyDescent="0.25">
      <c r="A372" s="2"/>
      <c r="B372" s="1"/>
      <c r="C372" s="1"/>
      <c r="D372" s="1"/>
      <c r="E372" s="1"/>
      <c r="F372" s="1"/>
      <c r="G372" s="1"/>
      <c r="H372" s="1"/>
      <c r="I372" s="1"/>
      <c r="J372" s="1"/>
      <c r="K372" s="1"/>
      <c r="L372" s="686"/>
      <c r="M372" s="1"/>
      <c r="N372" s="1"/>
      <c r="O372" s="1"/>
      <c r="P372" s="1"/>
      <c r="Q372" s="1"/>
      <c r="R372" s="1"/>
      <c r="S372" s="1"/>
      <c r="T372" s="1"/>
      <c r="U372" s="1"/>
      <c r="V372" s="1"/>
      <c r="W372" s="1"/>
    </row>
    <row r="373" spans="1:23" ht="15.75" customHeight="1" x14ac:dyDescent="0.25">
      <c r="A373" s="2"/>
      <c r="B373" s="1"/>
      <c r="C373" s="1"/>
      <c r="D373" s="1"/>
      <c r="E373" s="1"/>
      <c r="F373" s="1"/>
      <c r="G373" s="1"/>
      <c r="H373" s="1"/>
      <c r="I373" s="1"/>
      <c r="J373" s="1"/>
      <c r="K373" s="1"/>
      <c r="L373" s="686"/>
      <c r="M373" s="1"/>
      <c r="N373" s="1"/>
      <c r="O373" s="1"/>
      <c r="P373" s="1"/>
      <c r="Q373" s="1"/>
      <c r="R373" s="1"/>
      <c r="S373" s="1"/>
      <c r="T373" s="1"/>
      <c r="U373" s="1"/>
      <c r="V373" s="1"/>
      <c r="W373" s="1"/>
    </row>
    <row r="374" spans="1:23" ht="15.75" customHeight="1" x14ac:dyDescent="0.25">
      <c r="A374" s="2"/>
      <c r="B374" s="1"/>
      <c r="C374" s="1"/>
      <c r="D374" s="1"/>
      <c r="E374" s="1"/>
      <c r="F374" s="1"/>
      <c r="G374" s="1"/>
      <c r="H374" s="1"/>
      <c r="I374" s="1"/>
      <c r="J374" s="1"/>
      <c r="K374" s="1"/>
      <c r="L374" s="686"/>
      <c r="M374" s="1"/>
      <c r="N374" s="1"/>
      <c r="O374" s="1"/>
      <c r="P374" s="1"/>
      <c r="Q374" s="1"/>
      <c r="R374" s="1"/>
      <c r="S374" s="1"/>
      <c r="T374" s="1"/>
      <c r="U374" s="1"/>
      <c r="V374" s="1"/>
      <c r="W374" s="1"/>
    </row>
    <row r="375" spans="1:23" ht="15.75" customHeight="1" x14ac:dyDescent="0.25">
      <c r="A375" s="2"/>
      <c r="B375" s="1"/>
      <c r="C375" s="1"/>
      <c r="D375" s="1"/>
      <c r="E375" s="1"/>
      <c r="F375" s="1"/>
      <c r="G375" s="1"/>
      <c r="H375" s="1"/>
      <c r="I375" s="1"/>
      <c r="J375" s="1"/>
      <c r="K375" s="1"/>
      <c r="L375" s="686"/>
      <c r="M375" s="1"/>
      <c r="N375" s="1"/>
      <c r="O375" s="1"/>
      <c r="P375" s="1"/>
      <c r="Q375" s="1"/>
      <c r="R375" s="1"/>
      <c r="S375" s="1"/>
      <c r="T375" s="1"/>
      <c r="U375" s="1"/>
      <c r="V375" s="1"/>
      <c r="W375" s="1"/>
    </row>
    <row r="376" spans="1:23" ht="15.75" customHeight="1" x14ac:dyDescent="0.25">
      <c r="A376" s="2"/>
      <c r="B376" s="1"/>
      <c r="C376" s="1"/>
      <c r="D376" s="1"/>
      <c r="E376" s="1"/>
      <c r="F376" s="1"/>
      <c r="G376" s="1"/>
      <c r="H376" s="1"/>
      <c r="I376" s="1"/>
      <c r="J376" s="1"/>
      <c r="K376" s="1"/>
      <c r="L376" s="686"/>
      <c r="M376" s="1"/>
      <c r="N376" s="1"/>
      <c r="O376" s="1"/>
      <c r="P376" s="1"/>
      <c r="Q376" s="1"/>
      <c r="R376" s="1"/>
      <c r="S376" s="1"/>
      <c r="T376" s="1"/>
      <c r="U376" s="1"/>
      <c r="V376" s="1"/>
      <c r="W376" s="1"/>
    </row>
    <row r="377" spans="1:23" ht="15.75" customHeight="1" x14ac:dyDescent="0.25">
      <c r="A377" s="2"/>
      <c r="B377" s="1"/>
      <c r="C377" s="1"/>
      <c r="D377" s="1"/>
      <c r="E377" s="1"/>
      <c r="F377" s="1"/>
      <c r="G377" s="1"/>
      <c r="H377" s="1"/>
      <c r="I377" s="1"/>
      <c r="J377" s="1"/>
      <c r="K377" s="1"/>
      <c r="L377" s="686"/>
      <c r="M377" s="1"/>
      <c r="N377" s="1"/>
      <c r="O377" s="1"/>
      <c r="P377" s="1"/>
      <c r="Q377" s="1"/>
      <c r="R377" s="1"/>
      <c r="S377" s="1"/>
      <c r="T377" s="1"/>
      <c r="U377" s="1"/>
      <c r="V377" s="1"/>
      <c r="W377" s="1"/>
    </row>
    <row r="378" spans="1:23" ht="15.75" customHeight="1" x14ac:dyDescent="0.25">
      <c r="A378" s="2"/>
      <c r="B378" s="1"/>
      <c r="C378" s="1"/>
      <c r="D378" s="1"/>
      <c r="E378" s="1"/>
      <c r="F378" s="1"/>
      <c r="G378" s="1"/>
      <c r="H378" s="1"/>
      <c r="I378" s="1"/>
      <c r="J378" s="1"/>
      <c r="K378" s="1"/>
      <c r="L378" s="686"/>
      <c r="M378" s="1"/>
      <c r="N378" s="1"/>
      <c r="O378" s="1"/>
      <c r="P378" s="1"/>
      <c r="Q378" s="1"/>
      <c r="R378" s="1"/>
      <c r="S378" s="1"/>
      <c r="T378" s="1"/>
      <c r="U378" s="1"/>
      <c r="V378" s="1"/>
      <c r="W378" s="1"/>
    </row>
    <row r="379" spans="1:23" ht="15.75" customHeight="1" x14ac:dyDescent="0.25">
      <c r="A379" s="2"/>
      <c r="B379" s="1"/>
      <c r="C379" s="1"/>
      <c r="D379" s="1"/>
      <c r="E379" s="1"/>
      <c r="F379" s="1"/>
      <c r="G379" s="1"/>
      <c r="H379" s="1"/>
      <c r="I379" s="1"/>
      <c r="J379" s="1"/>
      <c r="K379" s="1"/>
      <c r="L379" s="686"/>
      <c r="M379" s="1"/>
      <c r="N379" s="1"/>
      <c r="O379" s="1"/>
      <c r="P379" s="1"/>
      <c r="Q379" s="1"/>
      <c r="R379" s="1"/>
      <c r="S379" s="1"/>
      <c r="T379" s="1"/>
      <c r="U379" s="1"/>
      <c r="V379" s="1"/>
      <c r="W379" s="1"/>
    </row>
    <row r="380" spans="1:23" ht="15.75" customHeight="1" x14ac:dyDescent="0.25">
      <c r="A380" s="2"/>
      <c r="B380" s="1"/>
      <c r="C380" s="1"/>
      <c r="D380" s="1"/>
      <c r="E380" s="1"/>
      <c r="F380" s="1"/>
      <c r="G380" s="1"/>
      <c r="H380" s="1"/>
      <c r="I380" s="1"/>
      <c r="J380" s="1"/>
      <c r="K380" s="1"/>
      <c r="L380" s="686"/>
      <c r="M380" s="1"/>
      <c r="N380" s="1"/>
      <c r="O380" s="1"/>
      <c r="P380" s="1"/>
      <c r="Q380" s="1"/>
      <c r="R380" s="1"/>
      <c r="S380" s="1"/>
      <c r="T380" s="1"/>
      <c r="U380" s="1"/>
      <c r="V380" s="1"/>
      <c r="W380" s="1"/>
    </row>
    <row r="381" spans="1:23" ht="15.75" customHeight="1" x14ac:dyDescent="0.25">
      <c r="A381" s="2"/>
      <c r="B381" s="1"/>
      <c r="C381" s="1"/>
      <c r="D381" s="1"/>
      <c r="E381" s="1"/>
      <c r="F381" s="1"/>
      <c r="G381" s="1"/>
      <c r="H381" s="1"/>
      <c r="I381" s="1"/>
      <c r="J381" s="1"/>
      <c r="K381" s="1"/>
      <c r="L381" s="686"/>
      <c r="M381" s="1"/>
      <c r="N381" s="1"/>
      <c r="O381" s="1"/>
      <c r="P381" s="1"/>
      <c r="Q381" s="1"/>
      <c r="R381" s="1"/>
      <c r="S381" s="1"/>
      <c r="T381" s="1"/>
      <c r="U381" s="1"/>
      <c r="V381" s="1"/>
      <c r="W381" s="1"/>
    </row>
    <row r="382" spans="1:23" ht="15.75" customHeight="1" x14ac:dyDescent="0.25">
      <c r="A382" s="2"/>
      <c r="B382" s="1"/>
      <c r="C382" s="1"/>
      <c r="D382" s="1"/>
      <c r="E382" s="1"/>
      <c r="F382" s="1"/>
      <c r="G382" s="1"/>
      <c r="H382" s="1"/>
      <c r="I382" s="1"/>
      <c r="J382" s="1"/>
      <c r="K382" s="1"/>
      <c r="L382" s="686"/>
      <c r="M382" s="1"/>
      <c r="N382" s="1"/>
      <c r="O382" s="1"/>
      <c r="P382" s="1"/>
      <c r="Q382" s="1"/>
      <c r="R382" s="1"/>
      <c r="S382" s="1"/>
      <c r="T382" s="1"/>
      <c r="U382" s="1"/>
      <c r="V382" s="1"/>
      <c r="W382" s="1"/>
    </row>
    <row r="383" spans="1:23" ht="15.75" customHeight="1" x14ac:dyDescent="0.25">
      <c r="A383" s="2"/>
      <c r="B383" s="1"/>
      <c r="C383" s="1"/>
      <c r="D383" s="1"/>
      <c r="E383" s="1"/>
      <c r="F383" s="1"/>
      <c r="G383" s="1"/>
      <c r="H383" s="1"/>
      <c r="I383" s="1"/>
      <c r="J383" s="1"/>
      <c r="K383" s="1"/>
      <c r="L383" s="686"/>
      <c r="M383" s="1"/>
      <c r="N383" s="1"/>
      <c r="O383" s="1"/>
      <c r="P383" s="1"/>
      <c r="Q383" s="1"/>
      <c r="R383" s="1"/>
      <c r="S383" s="1"/>
      <c r="T383" s="1"/>
      <c r="U383" s="1"/>
      <c r="V383" s="1"/>
      <c r="W383" s="1"/>
    </row>
    <row r="384" spans="1:23" ht="15.75" customHeight="1" x14ac:dyDescent="0.25">
      <c r="A384" s="2"/>
      <c r="B384" s="1"/>
      <c r="C384" s="1"/>
      <c r="D384" s="1"/>
      <c r="E384" s="1"/>
      <c r="F384" s="1"/>
      <c r="G384" s="1"/>
      <c r="H384" s="1"/>
      <c r="I384" s="1"/>
      <c r="J384" s="1"/>
      <c r="K384" s="1"/>
      <c r="L384" s="686"/>
      <c r="M384" s="1"/>
      <c r="N384" s="1"/>
      <c r="O384" s="1"/>
      <c r="P384" s="1"/>
      <c r="Q384" s="1"/>
      <c r="R384" s="1"/>
      <c r="S384" s="1"/>
      <c r="T384" s="1"/>
      <c r="U384" s="1"/>
      <c r="V384" s="1"/>
      <c r="W384" s="1"/>
    </row>
    <row r="385" spans="1:23" ht="15.75" customHeight="1" x14ac:dyDescent="0.25">
      <c r="A385" s="2"/>
      <c r="B385" s="1"/>
      <c r="C385" s="1"/>
      <c r="D385" s="1"/>
      <c r="E385" s="1"/>
      <c r="F385" s="1"/>
      <c r="G385" s="1"/>
      <c r="H385" s="1"/>
      <c r="I385" s="1"/>
      <c r="J385" s="1"/>
      <c r="K385" s="1"/>
      <c r="L385" s="686"/>
      <c r="M385" s="1"/>
      <c r="N385" s="1"/>
      <c r="O385" s="1"/>
      <c r="P385" s="1"/>
      <c r="Q385" s="1"/>
      <c r="R385" s="1"/>
      <c r="S385" s="1"/>
      <c r="T385" s="1"/>
      <c r="U385" s="1"/>
      <c r="V385" s="1"/>
      <c r="W385" s="1"/>
    </row>
    <row r="386" spans="1:23" ht="15.75" customHeight="1" x14ac:dyDescent="0.25">
      <c r="A386" s="2"/>
      <c r="B386" s="1"/>
      <c r="C386" s="1"/>
      <c r="D386" s="1"/>
      <c r="E386" s="1"/>
      <c r="F386" s="1"/>
      <c r="G386" s="1"/>
      <c r="H386" s="1"/>
      <c r="I386" s="1"/>
      <c r="J386" s="1"/>
      <c r="K386" s="1"/>
      <c r="L386" s="686"/>
      <c r="M386" s="1"/>
      <c r="N386" s="1"/>
      <c r="O386" s="1"/>
      <c r="P386" s="1"/>
      <c r="Q386" s="1"/>
      <c r="R386" s="1"/>
      <c r="S386" s="1"/>
      <c r="T386" s="1"/>
      <c r="U386" s="1"/>
      <c r="V386" s="1"/>
      <c r="W386" s="1"/>
    </row>
    <row r="387" spans="1:23" ht="15.75" customHeight="1" x14ac:dyDescent="0.25">
      <c r="A387" s="2"/>
      <c r="B387" s="1"/>
      <c r="C387" s="1"/>
      <c r="D387" s="1"/>
      <c r="E387" s="1"/>
      <c r="F387" s="1"/>
      <c r="G387" s="1"/>
      <c r="H387" s="1"/>
      <c r="I387" s="1"/>
      <c r="J387" s="1"/>
      <c r="K387" s="1"/>
      <c r="L387" s="686"/>
      <c r="M387" s="1"/>
      <c r="N387" s="1"/>
      <c r="O387" s="1"/>
      <c r="P387" s="1"/>
      <c r="Q387" s="1"/>
      <c r="R387" s="1"/>
      <c r="S387" s="1"/>
      <c r="T387" s="1"/>
      <c r="U387" s="1"/>
      <c r="V387" s="1"/>
      <c r="W387" s="1"/>
    </row>
    <row r="388" spans="1:23" ht="15.75" customHeight="1" x14ac:dyDescent="0.25">
      <c r="A388" s="2"/>
      <c r="B388" s="1"/>
      <c r="C388" s="1"/>
      <c r="D388" s="1"/>
      <c r="E388" s="1"/>
      <c r="F388" s="1"/>
      <c r="G388" s="1"/>
      <c r="H388" s="1"/>
      <c r="I388" s="1"/>
      <c r="J388" s="1"/>
      <c r="K388" s="1"/>
      <c r="L388" s="686"/>
      <c r="M388" s="1"/>
      <c r="N388" s="1"/>
      <c r="O388" s="1"/>
      <c r="P388" s="1"/>
      <c r="Q388" s="1"/>
      <c r="R388" s="1"/>
      <c r="S388" s="1"/>
      <c r="T388" s="1"/>
      <c r="U388" s="1"/>
      <c r="V388" s="1"/>
      <c r="W388" s="1"/>
    </row>
    <row r="389" spans="1:23" ht="15.75" customHeight="1" x14ac:dyDescent="0.25">
      <c r="A389" s="2"/>
      <c r="B389" s="1"/>
      <c r="C389" s="1"/>
      <c r="D389" s="1"/>
      <c r="E389" s="1"/>
      <c r="F389" s="1"/>
      <c r="G389" s="1"/>
      <c r="H389" s="1"/>
      <c r="I389" s="1"/>
      <c r="J389" s="1"/>
      <c r="K389" s="1"/>
      <c r="L389" s="686"/>
      <c r="M389" s="1"/>
      <c r="N389" s="1"/>
      <c r="O389" s="1"/>
      <c r="P389" s="1"/>
      <c r="Q389" s="1"/>
      <c r="R389" s="1"/>
      <c r="S389" s="1"/>
      <c r="T389" s="1"/>
      <c r="U389" s="1"/>
      <c r="V389" s="1"/>
      <c r="W389" s="1"/>
    </row>
    <row r="390" spans="1:23" ht="15.75" customHeight="1" x14ac:dyDescent="0.25">
      <c r="A390" s="2"/>
      <c r="B390" s="1"/>
      <c r="C390" s="1"/>
      <c r="D390" s="1"/>
      <c r="E390" s="1"/>
      <c r="F390" s="1"/>
      <c r="G390" s="1"/>
      <c r="H390" s="1"/>
      <c r="I390" s="1"/>
      <c r="J390" s="1"/>
      <c r="K390" s="1"/>
      <c r="L390" s="686"/>
      <c r="M390" s="1"/>
      <c r="N390" s="1"/>
      <c r="O390" s="1"/>
      <c r="P390" s="1"/>
      <c r="Q390" s="1"/>
      <c r="R390" s="1"/>
      <c r="S390" s="1"/>
      <c r="T390" s="1"/>
      <c r="U390" s="1"/>
      <c r="V390" s="1"/>
      <c r="W390" s="1"/>
    </row>
    <row r="391" spans="1:23" ht="15.75" customHeight="1" x14ac:dyDescent="0.25">
      <c r="A391" s="2"/>
      <c r="B391" s="1"/>
      <c r="C391" s="1"/>
      <c r="D391" s="1"/>
      <c r="E391" s="1"/>
      <c r="F391" s="1"/>
      <c r="G391" s="1"/>
      <c r="H391" s="1"/>
      <c r="I391" s="1"/>
      <c r="J391" s="1"/>
      <c r="K391" s="1"/>
      <c r="L391" s="686"/>
      <c r="M391" s="1"/>
      <c r="N391" s="1"/>
      <c r="O391" s="1"/>
      <c r="P391" s="1"/>
      <c r="Q391" s="1"/>
      <c r="R391" s="1"/>
      <c r="S391" s="1"/>
      <c r="T391" s="1"/>
      <c r="U391" s="1"/>
      <c r="V391" s="1"/>
      <c r="W391" s="1"/>
    </row>
    <row r="392" spans="1:23" ht="15.75" customHeight="1" x14ac:dyDescent="0.25">
      <c r="A392" s="2"/>
      <c r="B392" s="1"/>
      <c r="C392" s="1"/>
      <c r="D392" s="1"/>
      <c r="E392" s="1"/>
      <c r="F392" s="1"/>
      <c r="G392" s="1"/>
      <c r="H392" s="1"/>
      <c r="I392" s="1"/>
      <c r="J392" s="1"/>
      <c r="K392" s="1"/>
      <c r="L392" s="686"/>
      <c r="M392" s="1"/>
      <c r="N392" s="1"/>
      <c r="O392" s="1"/>
      <c r="P392" s="1"/>
      <c r="Q392" s="1"/>
      <c r="R392" s="1"/>
      <c r="S392" s="1"/>
      <c r="T392" s="1"/>
      <c r="U392" s="1"/>
      <c r="V392" s="1"/>
      <c r="W392" s="1"/>
    </row>
    <row r="393" spans="1:23" ht="15.75" customHeight="1" x14ac:dyDescent="0.25">
      <c r="A393" s="2"/>
      <c r="B393" s="1"/>
      <c r="C393" s="1"/>
      <c r="D393" s="1"/>
      <c r="E393" s="1"/>
      <c r="F393" s="1"/>
      <c r="G393" s="1"/>
      <c r="H393" s="1"/>
      <c r="I393" s="1"/>
      <c r="J393" s="1"/>
      <c r="K393" s="1"/>
      <c r="L393" s="686"/>
      <c r="M393" s="1"/>
      <c r="N393" s="1"/>
      <c r="O393" s="1"/>
      <c r="P393" s="1"/>
      <c r="Q393" s="1"/>
      <c r="R393" s="1"/>
      <c r="S393" s="1"/>
      <c r="T393" s="1"/>
      <c r="U393" s="1"/>
      <c r="V393" s="1"/>
      <c r="W393" s="1"/>
    </row>
    <row r="394" spans="1:23" ht="15.75" customHeight="1" x14ac:dyDescent="0.25">
      <c r="A394" s="2"/>
      <c r="B394" s="1"/>
      <c r="C394" s="1"/>
      <c r="D394" s="1"/>
      <c r="E394" s="1"/>
      <c r="F394" s="1"/>
      <c r="G394" s="1"/>
      <c r="H394" s="1"/>
      <c r="I394" s="1"/>
      <c r="J394" s="1"/>
      <c r="K394" s="1"/>
      <c r="L394" s="686"/>
      <c r="M394" s="1"/>
      <c r="N394" s="1"/>
      <c r="O394" s="1"/>
      <c r="P394" s="1"/>
      <c r="Q394" s="1"/>
      <c r="R394" s="1"/>
      <c r="S394" s="1"/>
      <c r="T394" s="1"/>
      <c r="U394" s="1"/>
      <c r="V394" s="1"/>
      <c r="W394" s="1"/>
    </row>
    <row r="395" spans="1:23" ht="15.75" customHeight="1" x14ac:dyDescent="0.25">
      <c r="A395" s="2"/>
      <c r="B395" s="1"/>
      <c r="C395" s="1"/>
      <c r="D395" s="1"/>
      <c r="E395" s="1"/>
      <c r="F395" s="1"/>
      <c r="G395" s="1"/>
      <c r="H395" s="1"/>
      <c r="I395" s="1"/>
      <c r="J395" s="1"/>
      <c r="K395" s="1"/>
      <c r="L395" s="686"/>
      <c r="M395" s="1"/>
      <c r="N395" s="1"/>
      <c r="O395" s="1"/>
      <c r="P395" s="1"/>
      <c r="Q395" s="1"/>
      <c r="R395" s="1"/>
      <c r="S395" s="1"/>
      <c r="T395" s="1"/>
      <c r="U395" s="1"/>
      <c r="V395" s="1"/>
      <c r="W395" s="1"/>
    </row>
    <row r="396" spans="1:23" ht="15.75" customHeight="1" x14ac:dyDescent="0.25">
      <c r="A396" s="2"/>
      <c r="B396" s="1"/>
      <c r="C396" s="1"/>
      <c r="D396" s="1"/>
      <c r="E396" s="1"/>
      <c r="F396" s="1"/>
      <c r="G396" s="1"/>
      <c r="H396" s="1"/>
      <c r="I396" s="1"/>
      <c r="J396" s="1"/>
      <c r="K396" s="1"/>
      <c r="L396" s="686"/>
      <c r="M396" s="1"/>
      <c r="N396" s="1"/>
      <c r="O396" s="1"/>
      <c r="P396" s="1"/>
      <c r="Q396" s="1"/>
      <c r="R396" s="1"/>
      <c r="S396" s="1"/>
      <c r="T396" s="1"/>
      <c r="U396" s="1"/>
      <c r="V396" s="1"/>
      <c r="W396" s="1"/>
    </row>
    <row r="397" spans="1:23" ht="15.75" customHeight="1" x14ac:dyDescent="0.25">
      <c r="A397" s="2"/>
      <c r="B397" s="1"/>
      <c r="C397" s="1"/>
      <c r="D397" s="1"/>
      <c r="E397" s="1"/>
      <c r="F397" s="1"/>
      <c r="G397" s="1"/>
      <c r="H397" s="1"/>
      <c r="I397" s="1"/>
      <c r="J397" s="1"/>
      <c r="K397" s="1"/>
      <c r="L397" s="686"/>
      <c r="M397" s="1"/>
      <c r="N397" s="1"/>
      <c r="O397" s="1"/>
      <c r="P397" s="1"/>
      <c r="Q397" s="1"/>
      <c r="R397" s="1"/>
      <c r="S397" s="1"/>
      <c r="T397" s="1"/>
      <c r="U397" s="1"/>
      <c r="V397" s="1"/>
      <c r="W397" s="1"/>
    </row>
    <row r="398" spans="1:23" ht="15.75" customHeight="1" x14ac:dyDescent="0.25">
      <c r="A398" s="2"/>
      <c r="B398" s="1"/>
      <c r="C398" s="1"/>
      <c r="D398" s="1"/>
      <c r="E398" s="1"/>
      <c r="F398" s="1"/>
      <c r="G398" s="1"/>
      <c r="H398" s="1"/>
      <c r="I398" s="1"/>
      <c r="J398" s="1"/>
      <c r="K398" s="1"/>
      <c r="L398" s="686"/>
      <c r="M398" s="1"/>
      <c r="N398" s="1"/>
      <c r="O398" s="1"/>
      <c r="P398" s="1"/>
      <c r="Q398" s="1"/>
      <c r="R398" s="1"/>
      <c r="S398" s="1"/>
      <c r="T398" s="1"/>
      <c r="U398" s="1"/>
      <c r="V398" s="1"/>
      <c r="W398" s="1"/>
    </row>
    <row r="399" spans="1:23" ht="15.75" customHeight="1" x14ac:dyDescent="0.25">
      <c r="A399" s="2"/>
      <c r="B399" s="1"/>
      <c r="C399" s="1"/>
      <c r="D399" s="1"/>
      <c r="E399" s="1"/>
      <c r="F399" s="1"/>
      <c r="G399" s="1"/>
      <c r="H399" s="1"/>
      <c r="I399" s="1"/>
      <c r="J399" s="1"/>
      <c r="K399" s="1"/>
      <c r="L399" s="686"/>
      <c r="M399" s="1"/>
      <c r="N399" s="1"/>
      <c r="O399" s="1"/>
      <c r="P399" s="1"/>
      <c r="Q399" s="1"/>
      <c r="R399" s="1"/>
      <c r="S399" s="1"/>
      <c r="T399" s="1"/>
      <c r="U399" s="1"/>
      <c r="V399" s="1"/>
      <c r="W399" s="1"/>
    </row>
    <row r="400" spans="1:23" ht="15.75" customHeight="1" x14ac:dyDescent="0.25">
      <c r="A400" s="2"/>
      <c r="B400" s="1"/>
      <c r="C400" s="1"/>
      <c r="D400" s="1"/>
      <c r="E400" s="1"/>
      <c r="F400" s="1"/>
      <c r="G400" s="1"/>
      <c r="H400" s="1"/>
      <c r="I400" s="1"/>
      <c r="J400" s="1"/>
      <c r="K400" s="1"/>
      <c r="L400" s="686"/>
      <c r="M400" s="1"/>
      <c r="N400" s="1"/>
      <c r="O400" s="1"/>
      <c r="P400" s="1"/>
      <c r="Q400" s="1"/>
      <c r="R400" s="1"/>
      <c r="S400" s="1"/>
      <c r="T400" s="1"/>
      <c r="U400" s="1"/>
      <c r="V400" s="1"/>
      <c r="W400" s="1"/>
    </row>
    <row r="401" spans="1:23" ht="15.75" customHeight="1" x14ac:dyDescent="0.25">
      <c r="A401" s="2"/>
      <c r="B401" s="1"/>
      <c r="C401" s="1"/>
      <c r="D401" s="1"/>
      <c r="E401" s="1"/>
      <c r="F401" s="1"/>
      <c r="G401" s="1"/>
      <c r="H401" s="1"/>
      <c r="I401" s="1"/>
      <c r="J401" s="1"/>
      <c r="K401" s="1"/>
      <c r="L401" s="686"/>
      <c r="M401" s="1"/>
      <c r="N401" s="1"/>
      <c r="O401" s="1"/>
      <c r="P401" s="1"/>
      <c r="Q401" s="1"/>
      <c r="R401" s="1"/>
      <c r="S401" s="1"/>
      <c r="T401" s="1"/>
      <c r="U401" s="1"/>
      <c r="V401" s="1"/>
      <c r="W401" s="1"/>
    </row>
    <row r="402" spans="1:23" ht="15.75" customHeight="1" x14ac:dyDescent="0.25">
      <c r="A402" s="2"/>
      <c r="B402" s="1"/>
      <c r="C402" s="1"/>
      <c r="D402" s="1"/>
      <c r="E402" s="1"/>
      <c r="F402" s="1"/>
      <c r="G402" s="1"/>
      <c r="H402" s="1"/>
      <c r="I402" s="1"/>
      <c r="J402" s="1"/>
      <c r="K402" s="1"/>
      <c r="L402" s="686"/>
      <c r="M402" s="1"/>
      <c r="N402" s="1"/>
      <c r="O402" s="1"/>
      <c r="P402" s="1"/>
      <c r="Q402" s="1"/>
      <c r="R402" s="1"/>
      <c r="S402" s="1"/>
      <c r="T402" s="1"/>
      <c r="U402" s="1"/>
      <c r="V402" s="1"/>
      <c r="W402" s="1"/>
    </row>
    <row r="403" spans="1:23" ht="15.75" customHeight="1" x14ac:dyDescent="0.25">
      <c r="A403" s="2"/>
      <c r="B403" s="1"/>
      <c r="C403" s="1"/>
      <c r="D403" s="1"/>
      <c r="E403" s="1"/>
      <c r="F403" s="1"/>
      <c r="G403" s="1"/>
      <c r="H403" s="1"/>
      <c r="I403" s="1"/>
      <c r="J403" s="1"/>
      <c r="K403" s="1"/>
      <c r="L403" s="686"/>
      <c r="M403" s="1"/>
      <c r="N403" s="1"/>
      <c r="O403" s="1"/>
      <c r="P403" s="1"/>
      <c r="Q403" s="1"/>
      <c r="R403" s="1"/>
      <c r="S403" s="1"/>
      <c r="T403" s="1"/>
      <c r="U403" s="1"/>
      <c r="V403" s="1"/>
      <c r="W403" s="1"/>
    </row>
    <row r="404" spans="1:23" ht="15.75" customHeight="1" x14ac:dyDescent="0.25">
      <c r="A404" s="2"/>
      <c r="B404" s="1"/>
      <c r="C404" s="1"/>
      <c r="D404" s="1"/>
      <c r="E404" s="1"/>
      <c r="F404" s="1"/>
      <c r="G404" s="1"/>
      <c r="H404" s="1"/>
      <c r="I404" s="1"/>
      <c r="J404" s="1"/>
      <c r="K404" s="1"/>
      <c r="L404" s="686"/>
      <c r="M404" s="1"/>
      <c r="N404" s="1"/>
      <c r="O404" s="1"/>
      <c r="P404" s="1"/>
      <c r="Q404" s="1"/>
      <c r="R404" s="1"/>
      <c r="S404" s="1"/>
      <c r="T404" s="1"/>
      <c r="U404" s="1"/>
      <c r="V404" s="1"/>
      <c r="W404" s="1"/>
    </row>
    <row r="405" spans="1:23" ht="15.75" customHeight="1" x14ac:dyDescent="0.25">
      <c r="A405" s="2"/>
      <c r="B405" s="1"/>
      <c r="C405" s="1"/>
      <c r="D405" s="1"/>
      <c r="E405" s="1"/>
      <c r="F405" s="1"/>
      <c r="G405" s="1"/>
      <c r="H405" s="1"/>
      <c r="I405" s="1"/>
      <c r="J405" s="1"/>
      <c r="K405" s="1"/>
      <c r="L405" s="686"/>
      <c r="M405" s="1"/>
      <c r="N405" s="1"/>
      <c r="O405" s="1"/>
      <c r="P405" s="1"/>
      <c r="Q405" s="1"/>
      <c r="R405" s="1"/>
      <c r="S405" s="1"/>
      <c r="T405" s="1"/>
      <c r="U405" s="1"/>
      <c r="V405" s="1"/>
      <c r="W405" s="1"/>
    </row>
    <row r="406" spans="1:23" ht="15.75" customHeight="1" x14ac:dyDescent="0.25">
      <c r="A406" s="2"/>
      <c r="B406" s="1"/>
      <c r="C406" s="1"/>
      <c r="D406" s="1"/>
      <c r="E406" s="1"/>
      <c r="F406" s="1"/>
      <c r="G406" s="1"/>
      <c r="H406" s="1"/>
      <c r="I406" s="1"/>
      <c r="J406" s="1"/>
      <c r="K406" s="1"/>
      <c r="L406" s="686"/>
      <c r="M406" s="1"/>
      <c r="N406" s="1"/>
      <c r="O406" s="1"/>
      <c r="P406" s="1"/>
      <c r="Q406" s="1"/>
      <c r="R406" s="1"/>
      <c r="S406" s="1"/>
      <c r="T406" s="1"/>
      <c r="U406" s="1"/>
      <c r="V406" s="1"/>
      <c r="W406" s="1"/>
    </row>
    <row r="407" spans="1:23" ht="15.75" customHeight="1" x14ac:dyDescent="0.25">
      <c r="A407" s="2"/>
      <c r="B407" s="1"/>
      <c r="C407" s="1"/>
      <c r="D407" s="1"/>
      <c r="E407" s="1"/>
      <c r="F407" s="1"/>
      <c r="G407" s="1"/>
      <c r="H407" s="1"/>
      <c r="I407" s="1"/>
      <c r="J407" s="1"/>
      <c r="K407" s="1"/>
      <c r="L407" s="686"/>
      <c r="M407" s="1"/>
      <c r="N407" s="1"/>
      <c r="O407" s="1"/>
      <c r="P407" s="1"/>
      <c r="Q407" s="1"/>
      <c r="R407" s="1"/>
      <c r="S407" s="1"/>
      <c r="T407" s="1"/>
      <c r="U407" s="1"/>
      <c r="V407" s="1"/>
      <c r="W407" s="1"/>
    </row>
    <row r="408" spans="1:23" ht="15.75" customHeight="1" x14ac:dyDescent="0.25">
      <c r="A408" s="2"/>
      <c r="B408" s="1"/>
      <c r="C408" s="1"/>
      <c r="D408" s="1"/>
      <c r="E408" s="1"/>
      <c r="F408" s="1"/>
      <c r="G408" s="1"/>
      <c r="H408" s="1"/>
      <c r="I408" s="1"/>
      <c r="J408" s="1"/>
      <c r="K408" s="1"/>
      <c r="L408" s="686"/>
      <c r="M408" s="1"/>
      <c r="N408" s="1"/>
      <c r="O408" s="1"/>
      <c r="P408" s="1"/>
      <c r="Q408" s="1"/>
      <c r="R408" s="1"/>
      <c r="S408" s="1"/>
      <c r="T408" s="1"/>
      <c r="U408" s="1"/>
      <c r="V408" s="1"/>
      <c r="W408" s="1"/>
    </row>
    <row r="409" spans="1:23" ht="15.75" customHeight="1" x14ac:dyDescent="0.25">
      <c r="A409" s="2"/>
      <c r="B409" s="1"/>
      <c r="C409" s="1"/>
      <c r="D409" s="1"/>
      <c r="E409" s="1"/>
      <c r="F409" s="1"/>
      <c r="G409" s="1"/>
      <c r="H409" s="1"/>
      <c r="I409" s="1"/>
      <c r="J409" s="1"/>
      <c r="K409" s="1"/>
      <c r="L409" s="686"/>
      <c r="M409" s="1"/>
      <c r="N409" s="1"/>
      <c r="O409" s="1"/>
      <c r="P409" s="1"/>
      <c r="Q409" s="1"/>
      <c r="R409" s="1"/>
      <c r="S409" s="1"/>
      <c r="T409" s="1"/>
      <c r="U409" s="1"/>
      <c r="V409" s="1"/>
      <c r="W409" s="1"/>
    </row>
    <row r="410" spans="1:23" ht="15.75" customHeight="1" x14ac:dyDescent="0.25">
      <c r="A410" s="2"/>
      <c r="B410" s="1"/>
      <c r="C410" s="1"/>
      <c r="D410" s="1"/>
      <c r="E410" s="1"/>
      <c r="F410" s="1"/>
      <c r="G410" s="1"/>
      <c r="H410" s="1"/>
      <c r="I410" s="1"/>
      <c r="J410" s="1"/>
      <c r="K410" s="1"/>
      <c r="L410" s="686"/>
      <c r="M410" s="1"/>
      <c r="N410" s="1"/>
      <c r="O410" s="1"/>
      <c r="P410" s="1"/>
      <c r="Q410" s="1"/>
      <c r="R410" s="1"/>
      <c r="S410" s="1"/>
      <c r="T410" s="1"/>
      <c r="U410" s="1"/>
      <c r="V410" s="1"/>
      <c r="W410" s="1"/>
    </row>
    <row r="411" spans="1:23" ht="15.75" customHeight="1" x14ac:dyDescent="0.25">
      <c r="A411" s="2"/>
      <c r="B411" s="1"/>
      <c r="C411" s="1"/>
      <c r="D411" s="1"/>
      <c r="E411" s="1"/>
      <c r="F411" s="1"/>
      <c r="G411" s="1"/>
      <c r="H411" s="1"/>
      <c r="I411" s="1"/>
      <c r="J411" s="1"/>
      <c r="K411" s="1"/>
      <c r="L411" s="686"/>
      <c r="M411" s="1"/>
      <c r="N411" s="1"/>
      <c r="O411" s="1"/>
      <c r="P411" s="1"/>
      <c r="Q411" s="1"/>
      <c r="R411" s="1"/>
      <c r="S411" s="1"/>
      <c r="T411" s="1"/>
      <c r="U411" s="1"/>
      <c r="V411" s="1"/>
      <c r="W411" s="1"/>
    </row>
    <row r="412" spans="1:23" ht="15.75" customHeight="1" x14ac:dyDescent="0.25">
      <c r="A412" s="2"/>
      <c r="B412" s="1"/>
      <c r="C412" s="1"/>
      <c r="D412" s="1"/>
      <c r="E412" s="1"/>
      <c r="F412" s="1"/>
      <c r="G412" s="1"/>
      <c r="H412" s="1"/>
      <c r="I412" s="1"/>
      <c r="J412" s="1"/>
      <c r="K412" s="1"/>
      <c r="L412" s="686"/>
      <c r="M412" s="1"/>
      <c r="N412" s="1"/>
      <c r="O412" s="1"/>
      <c r="P412" s="1"/>
      <c r="Q412" s="1"/>
      <c r="R412" s="1"/>
      <c r="S412" s="1"/>
      <c r="T412" s="1"/>
      <c r="U412" s="1"/>
      <c r="V412" s="1"/>
      <c r="W412" s="1"/>
    </row>
    <row r="413" spans="1:23" ht="15.75" customHeight="1" x14ac:dyDescent="0.25">
      <c r="A413" s="2"/>
      <c r="B413" s="1"/>
      <c r="C413" s="1"/>
      <c r="D413" s="1"/>
      <c r="E413" s="1"/>
      <c r="F413" s="1"/>
      <c r="G413" s="1"/>
      <c r="H413" s="1"/>
      <c r="I413" s="1"/>
      <c r="J413" s="1"/>
      <c r="K413" s="1"/>
      <c r="L413" s="686"/>
      <c r="M413" s="1"/>
      <c r="N413" s="1"/>
      <c r="O413" s="1"/>
      <c r="P413" s="1"/>
      <c r="Q413" s="1"/>
      <c r="R413" s="1"/>
      <c r="S413" s="1"/>
      <c r="T413" s="1"/>
      <c r="U413" s="1"/>
      <c r="V413" s="1"/>
      <c r="W413" s="1"/>
    </row>
    <row r="414" spans="1:23" ht="15.75" customHeight="1" x14ac:dyDescent="0.25">
      <c r="A414" s="2"/>
      <c r="B414" s="1"/>
      <c r="C414" s="1"/>
      <c r="D414" s="1"/>
      <c r="E414" s="1"/>
      <c r="F414" s="1"/>
      <c r="G414" s="1"/>
      <c r="H414" s="1"/>
      <c r="I414" s="1"/>
      <c r="J414" s="1"/>
      <c r="K414" s="1"/>
      <c r="L414" s="686"/>
      <c r="M414" s="1"/>
      <c r="N414" s="1"/>
      <c r="O414" s="1"/>
      <c r="P414" s="1"/>
      <c r="Q414" s="1"/>
      <c r="R414" s="1"/>
      <c r="S414" s="1"/>
      <c r="T414" s="1"/>
      <c r="U414" s="1"/>
      <c r="V414" s="1"/>
      <c r="W414" s="1"/>
    </row>
    <row r="415" spans="1:23" ht="15.75" customHeight="1" x14ac:dyDescent="0.25">
      <c r="A415" s="2"/>
      <c r="B415" s="1"/>
      <c r="C415" s="1"/>
      <c r="D415" s="1"/>
      <c r="E415" s="1"/>
      <c r="F415" s="1"/>
      <c r="G415" s="1"/>
      <c r="H415" s="1"/>
      <c r="I415" s="1"/>
      <c r="J415" s="1"/>
      <c r="K415" s="1"/>
      <c r="L415" s="686"/>
      <c r="M415" s="1"/>
      <c r="N415" s="1"/>
      <c r="O415" s="1"/>
      <c r="P415" s="1"/>
      <c r="Q415" s="1"/>
      <c r="R415" s="1"/>
      <c r="S415" s="1"/>
      <c r="T415" s="1"/>
      <c r="U415" s="1"/>
      <c r="V415" s="1"/>
      <c r="W415" s="1"/>
    </row>
    <row r="416" spans="1:23" ht="15.75" customHeight="1" x14ac:dyDescent="0.25">
      <c r="A416" s="2"/>
      <c r="B416" s="1"/>
      <c r="C416" s="1"/>
      <c r="D416" s="1"/>
      <c r="E416" s="1"/>
      <c r="F416" s="1"/>
      <c r="G416" s="1"/>
      <c r="H416" s="1"/>
      <c r="I416" s="1"/>
      <c r="J416" s="1"/>
      <c r="K416" s="1"/>
      <c r="L416" s="686"/>
      <c r="M416" s="1"/>
      <c r="N416" s="1"/>
      <c r="O416" s="1"/>
      <c r="P416" s="1"/>
      <c r="Q416" s="1"/>
      <c r="R416" s="1"/>
      <c r="S416" s="1"/>
      <c r="T416" s="1"/>
      <c r="U416" s="1"/>
      <c r="V416" s="1"/>
      <c r="W416" s="1"/>
    </row>
    <row r="417" spans="1:23" ht="15.75" customHeight="1" x14ac:dyDescent="0.25">
      <c r="A417" s="2"/>
      <c r="B417" s="1"/>
      <c r="C417" s="1"/>
      <c r="D417" s="1"/>
      <c r="E417" s="1"/>
      <c r="F417" s="1"/>
      <c r="G417" s="1"/>
      <c r="H417" s="1"/>
      <c r="I417" s="1"/>
      <c r="J417" s="1"/>
      <c r="K417" s="1"/>
      <c r="L417" s="686"/>
      <c r="M417" s="1"/>
      <c r="N417" s="1"/>
      <c r="O417" s="1"/>
      <c r="P417" s="1"/>
      <c r="Q417" s="1"/>
      <c r="R417" s="1"/>
      <c r="S417" s="1"/>
      <c r="T417" s="1"/>
      <c r="U417" s="1"/>
      <c r="V417" s="1"/>
      <c r="W417" s="1"/>
    </row>
    <row r="418" spans="1:23" ht="15.75" customHeight="1" x14ac:dyDescent="0.25">
      <c r="A418" s="2"/>
      <c r="B418" s="1"/>
      <c r="C418" s="1"/>
      <c r="D418" s="1"/>
      <c r="E418" s="1"/>
      <c r="F418" s="1"/>
      <c r="G418" s="1"/>
      <c r="H418" s="1"/>
      <c r="I418" s="1"/>
      <c r="J418" s="1"/>
      <c r="K418" s="1"/>
      <c r="L418" s="686"/>
      <c r="M418" s="1"/>
      <c r="N418" s="1"/>
      <c r="O418" s="1"/>
      <c r="P418" s="1"/>
      <c r="Q418" s="1"/>
      <c r="R418" s="1"/>
      <c r="S418" s="1"/>
      <c r="T418" s="1"/>
      <c r="U418" s="1"/>
      <c r="V418" s="1"/>
      <c r="W418" s="1"/>
    </row>
    <row r="419" spans="1:23" ht="15.75" customHeight="1" x14ac:dyDescent="0.25">
      <c r="A419" s="2"/>
      <c r="B419" s="1"/>
      <c r="C419" s="1"/>
      <c r="D419" s="1"/>
      <c r="E419" s="1"/>
      <c r="F419" s="1"/>
      <c r="G419" s="1"/>
      <c r="H419" s="1"/>
      <c r="I419" s="1"/>
      <c r="J419" s="1"/>
      <c r="K419" s="1"/>
      <c r="L419" s="686"/>
      <c r="M419" s="1"/>
      <c r="N419" s="1"/>
      <c r="O419" s="1"/>
      <c r="P419" s="1"/>
      <c r="Q419" s="1"/>
      <c r="R419" s="1"/>
      <c r="S419" s="1"/>
      <c r="T419" s="1"/>
      <c r="U419" s="1"/>
      <c r="V419" s="1"/>
      <c r="W419" s="1"/>
    </row>
    <row r="420" spans="1:23" ht="15.75" customHeight="1" x14ac:dyDescent="0.25">
      <c r="A420" s="2"/>
      <c r="B420" s="1"/>
      <c r="C420" s="1"/>
      <c r="D420" s="1"/>
      <c r="E420" s="1"/>
      <c r="F420" s="1"/>
      <c r="G420" s="1"/>
      <c r="H420" s="1"/>
      <c r="I420" s="1"/>
      <c r="J420" s="1"/>
      <c r="K420" s="1"/>
      <c r="L420" s="686"/>
      <c r="M420" s="1"/>
      <c r="N420" s="1"/>
      <c r="O420" s="1"/>
      <c r="P420" s="1"/>
      <c r="Q420" s="1"/>
      <c r="R420" s="1"/>
      <c r="S420" s="1"/>
      <c r="T420" s="1"/>
      <c r="U420" s="1"/>
      <c r="V420" s="1"/>
      <c r="W420" s="1"/>
    </row>
    <row r="421" spans="1:23" ht="15.75" customHeight="1" x14ac:dyDescent="0.25">
      <c r="A421" s="2"/>
      <c r="B421" s="1"/>
      <c r="C421" s="1"/>
      <c r="D421" s="1"/>
      <c r="E421" s="1"/>
      <c r="F421" s="1"/>
      <c r="G421" s="1"/>
      <c r="H421" s="1"/>
      <c r="I421" s="1"/>
      <c r="J421" s="1"/>
      <c r="K421" s="1"/>
      <c r="L421" s="686"/>
      <c r="M421" s="1"/>
      <c r="N421" s="1"/>
      <c r="O421" s="1"/>
      <c r="P421" s="1"/>
      <c r="Q421" s="1"/>
      <c r="R421" s="1"/>
      <c r="S421" s="1"/>
      <c r="T421" s="1"/>
      <c r="U421" s="1"/>
      <c r="V421" s="1"/>
      <c r="W421" s="1"/>
    </row>
    <row r="422" spans="1:23" ht="15.75" customHeight="1" x14ac:dyDescent="0.25">
      <c r="A422" s="2"/>
      <c r="B422" s="1"/>
      <c r="C422" s="1"/>
      <c r="D422" s="1"/>
      <c r="E422" s="1"/>
      <c r="F422" s="1"/>
      <c r="G422" s="1"/>
      <c r="H422" s="1"/>
      <c r="I422" s="1"/>
      <c r="J422" s="1"/>
      <c r="K422" s="1"/>
      <c r="L422" s="686"/>
      <c r="M422" s="1"/>
      <c r="N422" s="1"/>
      <c r="O422" s="1"/>
      <c r="P422" s="1"/>
      <c r="Q422" s="1"/>
      <c r="R422" s="1"/>
      <c r="S422" s="1"/>
      <c r="T422" s="1"/>
      <c r="U422" s="1"/>
      <c r="V422" s="1"/>
      <c r="W422" s="1"/>
    </row>
    <row r="423" spans="1:23" ht="15.75" customHeight="1" x14ac:dyDescent="0.25">
      <c r="A423" s="2"/>
      <c r="B423" s="1"/>
      <c r="C423" s="1"/>
      <c r="D423" s="1"/>
      <c r="E423" s="1"/>
      <c r="F423" s="1"/>
      <c r="G423" s="1"/>
      <c r="H423" s="1"/>
      <c r="I423" s="1"/>
      <c r="J423" s="1"/>
      <c r="K423" s="1"/>
      <c r="L423" s="686"/>
      <c r="M423" s="1"/>
      <c r="N423" s="1"/>
      <c r="O423" s="1"/>
      <c r="P423" s="1"/>
      <c r="Q423" s="1"/>
      <c r="R423" s="1"/>
      <c r="S423" s="1"/>
      <c r="T423" s="1"/>
      <c r="U423" s="1"/>
      <c r="V423" s="1"/>
      <c r="W423" s="1"/>
    </row>
    <row r="424" spans="1:23" ht="15.75" customHeight="1" x14ac:dyDescent="0.25">
      <c r="A424" s="2"/>
      <c r="B424" s="1"/>
      <c r="C424" s="1"/>
      <c r="D424" s="1"/>
      <c r="E424" s="1"/>
      <c r="F424" s="1"/>
      <c r="G424" s="1"/>
      <c r="H424" s="1"/>
      <c r="I424" s="1"/>
      <c r="J424" s="1"/>
      <c r="K424" s="1"/>
      <c r="L424" s="686"/>
      <c r="M424" s="1"/>
      <c r="N424" s="1"/>
      <c r="O424" s="1"/>
      <c r="P424" s="1"/>
      <c r="Q424" s="1"/>
      <c r="R424" s="1"/>
      <c r="S424" s="1"/>
      <c r="T424" s="1"/>
      <c r="U424" s="1"/>
      <c r="V424" s="1"/>
      <c r="W424" s="1"/>
    </row>
    <row r="425" spans="1:23" ht="15.75" customHeight="1" x14ac:dyDescent="0.25">
      <c r="A425" s="2"/>
      <c r="B425" s="1"/>
      <c r="C425" s="1"/>
      <c r="D425" s="1"/>
      <c r="E425" s="1"/>
      <c r="F425" s="1"/>
      <c r="G425" s="1"/>
      <c r="H425" s="1"/>
      <c r="I425" s="1"/>
      <c r="J425" s="1"/>
      <c r="K425" s="1"/>
      <c r="L425" s="686"/>
      <c r="M425" s="1"/>
      <c r="N425" s="1"/>
      <c r="O425" s="1"/>
      <c r="P425" s="1"/>
      <c r="Q425" s="1"/>
      <c r="R425" s="1"/>
      <c r="S425" s="1"/>
      <c r="T425" s="1"/>
      <c r="U425" s="1"/>
      <c r="V425" s="1"/>
      <c r="W425" s="1"/>
    </row>
    <row r="426" spans="1:23" ht="15.75" customHeight="1" x14ac:dyDescent="0.25">
      <c r="A426" s="2"/>
      <c r="B426" s="1"/>
      <c r="C426" s="1"/>
      <c r="D426" s="1"/>
      <c r="E426" s="1"/>
      <c r="F426" s="1"/>
      <c r="G426" s="1"/>
      <c r="H426" s="1"/>
      <c r="I426" s="1"/>
      <c r="J426" s="1"/>
      <c r="K426" s="1"/>
      <c r="L426" s="686"/>
      <c r="M426" s="1"/>
      <c r="N426" s="1"/>
      <c r="O426" s="1"/>
      <c r="P426" s="1"/>
      <c r="Q426" s="1"/>
      <c r="R426" s="1"/>
      <c r="S426" s="1"/>
      <c r="T426" s="1"/>
      <c r="U426" s="1"/>
      <c r="V426" s="1"/>
      <c r="W426" s="1"/>
    </row>
    <row r="427" spans="1:23" ht="15.75" customHeight="1" x14ac:dyDescent="0.25">
      <c r="A427" s="2"/>
      <c r="B427" s="1"/>
      <c r="C427" s="1"/>
      <c r="D427" s="1"/>
      <c r="E427" s="1"/>
      <c r="F427" s="1"/>
      <c r="G427" s="1"/>
      <c r="H427" s="1"/>
      <c r="I427" s="1"/>
      <c r="J427" s="1"/>
      <c r="K427" s="1"/>
      <c r="L427" s="686"/>
      <c r="M427" s="1"/>
      <c r="N427" s="1"/>
      <c r="O427" s="1"/>
      <c r="P427" s="1"/>
      <c r="Q427" s="1"/>
      <c r="R427" s="1"/>
      <c r="S427" s="1"/>
      <c r="T427" s="1"/>
      <c r="U427" s="1"/>
      <c r="V427" s="1"/>
      <c r="W427" s="1"/>
    </row>
    <row r="428" spans="1:23" ht="15.75" customHeight="1" x14ac:dyDescent="0.25">
      <c r="A428" s="2"/>
      <c r="B428" s="1"/>
      <c r="C428" s="1"/>
      <c r="D428" s="1"/>
      <c r="E428" s="1"/>
      <c r="F428" s="1"/>
      <c r="G428" s="1"/>
      <c r="H428" s="1"/>
      <c r="I428" s="1"/>
      <c r="J428" s="1"/>
      <c r="K428" s="1"/>
      <c r="L428" s="686"/>
      <c r="M428" s="1"/>
      <c r="N428" s="1"/>
      <c r="O428" s="1"/>
      <c r="P428" s="1"/>
      <c r="Q428" s="1"/>
      <c r="R428" s="1"/>
      <c r="S428" s="1"/>
      <c r="T428" s="1"/>
      <c r="U428" s="1"/>
      <c r="V428" s="1"/>
      <c r="W428" s="1"/>
    </row>
    <row r="429" spans="1:23" ht="15.75" customHeight="1" x14ac:dyDescent="0.25">
      <c r="A429" s="2"/>
      <c r="B429" s="1"/>
      <c r="C429" s="1"/>
      <c r="D429" s="1"/>
      <c r="E429" s="1"/>
      <c r="F429" s="1"/>
      <c r="G429" s="1"/>
      <c r="H429" s="1"/>
      <c r="I429" s="1"/>
      <c r="J429" s="1"/>
      <c r="K429" s="1"/>
      <c r="L429" s="686"/>
      <c r="M429" s="1"/>
      <c r="N429" s="1"/>
      <c r="O429" s="1"/>
      <c r="P429" s="1"/>
      <c r="Q429" s="1"/>
      <c r="R429" s="1"/>
      <c r="S429" s="1"/>
      <c r="T429" s="1"/>
      <c r="U429" s="1"/>
      <c r="V429" s="1"/>
      <c r="W429" s="1"/>
    </row>
    <row r="430" spans="1:23" ht="15.75" customHeight="1" x14ac:dyDescent="0.25">
      <c r="A430" s="2"/>
      <c r="B430" s="1"/>
      <c r="C430" s="1"/>
      <c r="D430" s="1"/>
      <c r="E430" s="1"/>
      <c r="F430" s="1"/>
      <c r="G430" s="1"/>
      <c r="H430" s="1"/>
      <c r="I430" s="1"/>
      <c r="J430" s="1"/>
      <c r="K430" s="1"/>
      <c r="L430" s="686"/>
      <c r="M430" s="1"/>
      <c r="N430" s="1"/>
      <c r="O430" s="1"/>
      <c r="P430" s="1"/>
      <c r="Q430" s="1"/>
      <c r="R430" s="1"/>
      <c r="S430" s="1"/>
      <c r="T430" s="1"/>
      <c r="U430" s="1"/>
      <c r="V430" s="1"/>
      <c r="W430" s="1"/>
    </row>
    <row r="431" spans="1:23" ht="15.75" customHeight="1" x14ac:dyDescent="0.25">
      <c r="A431" s="2"/>
      <c r="B431" s="1"/>
      <c r="C431" s="1"/>
      <c r="D431" s="1"/>
      <c r="E431" s="1"/>
      <c r="F431" s="1"/>
      <c r="G431" s="1"/>
      <c r="H431" s="1"/>
      <c r="I431" s="1"/>
      <c r="J431" s="1"/>
      <c r="K431" s="1"/>
      <c r="L431" s="686"/>
      <c r="M431" s="1"/>
      <c r="N431" s="1"/>
      <c r="O431" s="1"/>
      <c r="P431" s="1"/>
      <c r="Q431" s="1"/>
      <c r="R431" s="1"/>
      <c r="S431" s="1"/>
      <c r="T431" s="1"/>
      <c r="U431" s="1"/>
      <c r="V431" s="1"/>
      <c r="W431" s="1"/>
    </row>
    <row r="432" spans="1:23" ht="15.75" customHeight="1" x14ac:dyDescent="0.25">
      <c r="A432" s="2"/>
      <c r="B432" s="1"/>
      <c r="C432" s="1"/>
      <c r="D432" s="1"/>
      <c r="E432" s="1"/>
      <c r="F432" s="1"/>
      <c r="G432" s="1"/>
      <c r="H432" s="1"/>
      <c r="I432" s="1"/>
      <c r="J432" s="1"/>
      <c r="K432" s="1"/>
      <c r="L432" s="686"/>
      <c r="M432" s="1"/>
      <c r="N432" s="1"/>
      <c r="O432" s="1"/>
      <c r="P432" s="1"/>
      <c r="Q432" s="1"/>
      <c r="R432" s="1"/>
      <c r="S432" s="1"/>
      <c r="T432" s="1"/>
      <c r="U432" s="1"/>
      <c r="V432" s="1"/>
      <c r="W432" s="1"/>
    </row>
    <row r="433" spans="1:23" ht="15.75" customHeight="1" x14ac:dyDescent="0.25">
      <c r="A433" s="2"/>
      <c r="B433" s="1"/>
      <c r="C433" s="1"/>
      <c r="D433" s="1"/>
      <c r="E433" s="1"/>
      <c r="F433" s="1"/>
      <c r="G433" s="1"/>
      <c r="H433" s="1"/>
      <c r="I433" s="1"/>
      <c r="J433" s="1"/>
      <c r="K433" s="1"/>
      <c r="L433" s="686"/>
      <c r="M433" s="1"/>
      <c r="N433" s="1"/>
      <c r="O433" s="1"/>
      <c r="P433" s="1"/>
      <c r="Q433" s="1"/>
      <c r="R433" s="1"/>
      <c r="S433" s="1"/>
      <c r="T433" s="1"/>
      <c r="U433" s="1"/>
      <c r="V433" s="1"/>
      <c r="W433" s="1"/>
    </row>
    <row r="434" spans="1:23" ht="15.75" customHeight="1" x14ac:dyDescent="0.25">
      <c r="A434" s="2"/>
      <c r="B434" s="1"/>
      <c r="C434" s="1"/>
      <c r="D434" s="1"/>
      <c r="E434" s="1"/>
      <c r="F434" s="1"/>
      <c r="G434" s="1"/>
      <c r="H434" s="1"/>
      <c r="I434" s="1"/>
      <c r="J434" s="1"/>
      <c r="K434" s="1"/>
      <c r="L434" s="686"/>
      <c r="M434" s="1"/>
      <c r="N434" s="1"/>
      <c r="O434" s="1"/>
      <c r="P434" s="1"/>
      <c r="Q434" s="1"/>
      <c r="R434" s="1"/>
      <c r="S434" s="1"/>
      <c r="T434" s="1"/>
      <c r="U434" s="1"/>
      <c r="V434" s="1"/>
      <c r="W434" s="1"/>
    </row>
    <row r="435" spans="1:23" ht="15.75" customHeight="1" x14ac:dyDescent="0.25">
      <c r="A435" s="2"/>
      <c r="B435" s="1"/>
      <c r="C435" s="1"/>
      <c r="D435" s="1"/>
      <c r="E435" s="1"/>
      <c r="F435" s="1"/>
      <c r="G435" s="1"/>
      <c r="H435" s="1"/>
      <c r="I435" s="1"/>
      <c r="J435" s="1"/>
      <c r="K435" s="1"/>
      <c r="L435" s="686"/>
      <c r="M435" s="1"/>
      <c r="N435" s="1"/>
      <c r="O435" s="1"/>
      <c r="P435" s="1"/>
      <c r="Q435" s="1"/>
      <c r="R435" s="1"/>
      <c r="S435" s="1"/>
      <c r="T435" s="1"/>
      <c r="U435" s="1"/>
      <c r="V435" s="1"/>
      <c r="W435" s="1"/>
    </row>
    <row r="436" spans="1:23" ht="15.75" customHeight="1" x14ac:dyDescent="0.25">
      <c r="A436" s="2"/>
      <c r="B436" s="1"/>
      <c r="C436" s="1"/>
      <c r="D436" s="1"/>
      <c r="E436" s="1"/>
      <c r="F436" s="1"/>
      <c r="G436" s="1"/>
      <c r="H436" s="1"/>
      <c r="I436" s="1"/>
      <c r="J436" s="1"/>
      <c r="K436" s="1"/>
      <c r="L436" s="686"/>
      <c r="M436" s="1"/>
      <c r="N436" s="1"/>
      <c r="O436" s="1"/>
      <c r="P436" s="1"/>
      <c r="Q436" s="1"/>
      <c r="R436" s="1"/>
      <c r="S436" s="1"/>
      <c r="T436" s="1"/>
      <c r="U436" s="1"/>
      <c r="V436" s="1"/>
      <c r="W436" s="1"/>
    </row>
    <row r="437" spans="1:23" ht="15.75" customHeight="1" x14ac:dyDescent="0.25">
      <c r="A437" s="2"/>
      <c r="B437" s="1"/>
      <c r="C437" s="1"/>
      <c r="D437" s="1"/>
      <c r="E437" s="1"/>
      <c r="F437" s="1"/>
      <c r="G437" s="1"/>
      <c r="H437" s="1"/>
      <c r="I437" s="1"/>
      <c r="J437" s="1"/>
      <c r="K437" s="1"/>
      <c r="L437" s="686"/>
      <c r="M437" s="1"/>
      <c r="N437" s="1"/>
      <c r="O437" s="1"/>
      <c r="P437" s="1"/>
      <c r="Q437" s="1"/>
      <c r="R437" s="1"/>
      <c r="S437" s="1"/>
      <c r="T437" s="1"/>
      <c r="U437" s="1"/>
      <c r="V437" s="1"/>
      <c r="W437" s="1"/>
    </row>
    <row r="438" spans="1:23" ht="15.75" customHeight="1" x14ac:dyDescent="0.25">
      <c r="A438" s="2"/>
      <c r="B438" s="1"/>
      <c r="C438" s="1"/>
      <c r="D438" s="1"/>
      <c r="E438" s="1"/>
      <c r="F438" s="1"/>
      <c r="G438" s="1"/>
      <c r="H438" s="1"/>
      <c r="I438" s="1"/>
      <c r="J438" s="1"/>
      <c r="K438" s="1"/>
      <c r="L438" s="686"/>
      <c r="M438" s="1"/>
      <c r="N438" s="1"/>
      <c r="O438" s="1"/>
      <c r="P438" s="1"/>
      <c r="Q438" s="1"/>
      <c r="R438" s="1"/>
      <c r="S438" s="1"/>
      <c r="T438" s="1"/>
      <c r="U438" s="1"/>
      <c r="V438" s="1"/>
      <c r="W438" s="1"/>
    </row>
    <row r="439" spans="1:23" ht="15.75" customHeight="1" x14ac:dyDescent="0.25">
      <c r="A439" s="2"/>
      <c r="B439" s="1"/>
      <c r="C439" s="1"/>
      <c r="D439" s="1"/>
      <c r="E439" s="1"/>
      <c r="F439" s="1"/>
      <c r="G439" s="1"/>
      <c r="H439" s="1"/>
      <c r="I439" s="1"/>
      <c r="J439" s="1"/>
      <c r="K439" s="1"/>
      <c r="L439" s="686"/>
      <c r="M439" s="1"/>
      <c r="N439" s="1"/>
      <c r="O439" s="1"/>
      <c r="P439" s="1"/>
      <c r="Q439" s="1"/>
      <c r="R439" s="1"/>
      <c r="S439" s="1"/>
      <c r="T439" s="1"/>
      <c r="U439" s="1"/>
      <c r="V439" s="1"/>
      <c r="W439" s="1"/>
    </row>
    <row r="440" spans="1:23" ht="15.75" customHeight="1" x14ac:dyDescent="0.25">
      <c r="A440" s="2"/>
      <c r="B440" s="1"/>
      <c r="C440" s="1"/>
      <c r="D440" s="1"/>
      <c r="E440" s="1"/>
      <c r="F440" s="1"/>
      <c r="G440" s="1"/>
      <c r="H440" s="1"/>
      <c r="I440" s="1"/>
      <c r="J440" s="1"/>
      <c r="K440" s="1"/>
      <c r="L440" s="686"/>
      <c r="M440" s="1"/>
      <c r="N440" s="1"/>
      <c r="O440" s="1"/>
      <c r="P440" s="1"/>
      <c r="Q440" s="1"/>
      <c r="R440" s="1"/>
      <c r="S440" s="1"/>
      <c r="T440" s="1"/>
      <c r="U440" s="1"/>
      <c r="V440" s="1"/>
      <c r="W440" s="1"/>
    </row>
    <row r="441" spans="1:23" ht="15.75" customHeight="1" x14ac:dyDescent="0.25">
      <c r="A441" s="2"/>
      <c r="B441" s="1"/>
      <c r="C441" s="1"/>
      <c r="D441" s="1"/>
      <c r="E441" s="1"/>
      <c r="F441" s="1"/>
      <c r="G441" s="1"/>
      <c r="H441" s="1"/>
      <c r="I441" s="1"/>
      <c r="J441" s="1"/>
      <c r="K441" s="1"/>
      <c r="L441" s="686"/>
      <c r="M441" s="1"/>
      <c r="N441" s="1"/>
      <c r="O441" s="1"/>
      <c r="P441" s="1"/>
      <c r="Q441" s="1"/>
      <c r="R441" s="1"/>
      <c r="S441" s="1"/>
      <c r="T441" s="1"/>
      <c r="U441" s="1"/>
      <c r="V441" s="1"/>
      <c r="W441" s="1"/>
    </row>
    <row r="442" spans="1:23" ht="15.75" customHeight="1" x14ac:dyDescent="0.25">
      <c r="A442" s="2"/>
      <c r="B442" s="1"/>
      <c r="C442" s="1"/>
      <c r="D442" s="1"/>
      <c r="E442" s="1"/>
      <c r="F442" s="1"/>
      <c r="G442" s="1"/>
      <c r="H442" s="1"/>
      <c r="I442" s="1"/>
      <c r="J442" s="1"/>
      <c r="K442" s="1"/>
      <c r="L442" s="686"/>
      <c r="M442" s="1"/>
      <c r="N442" s="1"/>
      <c r="O442" s="1"/>
      <c r="P442" s="1"/>
      <c r="Q442" s="1"/>
      <c r="R442" s="1"/>
      <c r="S442" s="1"/>
      <c r="T442" s="1"/>
      <c r="U442" s="1"/>
      <c r="V442" s="1"/>
      <c r="W442" s="1"/>
    </row>
    <row r="443" spans="1:23" ht="15.75" customHeight="1" x14ac:dyDescent="0.25">
      <c r="A443" s="2"/>
      <c r="B443" s="1"/>
      <c r="C443" s="1"/>
      <c r="D443" s="1"/>
      <c r="E443" s="1"/>
      <c r="F443" s="1"/>
      <c r="G443" s="1"/>
      <c r="H443" s="1"/>
      <c r="I443" s="1"/>
      <c r="J443" s="1"/>
      <c r="K443" s="1"/>
      <c r="L443" s="686"/>
      <c r="M443" s="1"/>
      <c r="N443" s="1"/>
      <c r="O443" s="1"/>
      <c r="P443" s="1"/>
      <c r="Q443" s="1"/>
      <c r="R443" s="1"/>
      <c r="S443" s="1"/>
      <c r="T443" s="1"/>
      <c r="U443" s="1"/>
      <c r="V443" s="1"/>
      <c r="W443" s="1"/>
    </row>
    <row r="444" spans="1:23" ht="15.75" customHeight="1" x14ac:dyDescent="0.25">
      <c r="A444" s="2"/>
      <c r="B444" s="1"/>
      <c r="C444" s="1"/>
      <c r="D444" s="1"/>
      <c r="E444" s="1"/>
      <c r="F444" s="1"/>
      <c r="G444" s="1"/>
      <c r="H444" s="1"/>
      <c r="I444" s="1"/>
      <c r="J444" s="1"/>
      <c r="K444" s="1"/>
      <c r="L444" s="686"/>
      <c r="M444" s="1"/>
      <c r="N444" s="1"/>
      <c r="O444" s="1"/>
      <c r="P444" s="1"/>
      <c r="Q444" s="1"/>
      <c r="R444" s="1"/>
      <c r="S444" s="1"/>
      <c r="T444" s="1"/>
      <c r="U444" s="1"/>
      <c r="V444" s="1"/>
      <c r="W444" s="1"/>
    </row>
    <row r="445" spans="1:23" ht="15.75" customHeight="1" x14ac:dyDescent="0.25">
      <c r="A445" s="2"/>
      <c r="B445" s="1"/>
      <c r="C445" s="1"/>
      <c r="D445" s="1"/>
      <c r="E445" s="1"/>
      <c r="F445" s="1"/>
      <c r="G445" s="1"/>
      <c r="H445" s="1"/>
      <c r="I445" s="1"/>
      <c r="J445" s="1"/>
      <c r="K445" s="1"/>
      <c r="L445" s="686"/>
      <c r="M445" s="1"/>
      <c r="N445" s="1"/>
      <c r="O445" s="1"/>
      <c r="P445" s="1"/>
      <c r="Q445" s="1"/>
      <c r="R445" s="1"/>
      <c r="S445" s="1"/>
      <c r="T445" s="1"/>
      <c r="U445" s="1"/>
      <c r="V445" s="1"/>
      <c r="W445" s="1"/>
    </row>
    <row r="446" spans="1:23" ht="15.75" customHeight="1" x14ac:dyDescent="0.25">
      <c r="A446" s="2"/>
      <c r="B446" s="1"/>
      <c r="C446" s="1"/>
      <c r="D446" s="1"/>
      <c r="E446" s="1"/>
      <c r="F446" s="1"/>
      <c r="G446" s="1"/>
      <c r="H446" s="1"/>
      <c r="I446" s="1"/>
      <c r="J446" s="1"/>
      <c r="K446" s="1"/>
      <c r="L446" s="686"/>
      <c r="M446" s="1"/>
      <c r="N446" s="1"/>
      <c r="O446" s="1"/>
      <c r="P446" s="1"/>
      <c r="Q446" s="1"/>
      <c r="R446" s="1"/>
      <c r="S446" s="1"/>
      <c r="T446" s="1"/>
      <c r="U446" s="1"/>
      <c r="V446" s="1"/>
      <c r="W446" s="1"/>
    </row>
    <row r="447" spans="1:23" ht="15.75" customHeight="1" x14ac:dyDescent="0.25">
      <c r="A447" s="2"/>
      <c r="B447" s="1"/>
      <c r="C447" s="1"/>
      <c r="D447" s="1"/>
      <c r="E447" s="1"/>
      <c r="F447" s="1"/>
      <c r="G447" s="1"/>
      <c r="H447" s="1"/>
      <c r="I447" s="1"/>
      <c r="J447" s="1"/>
      <c r="K447" s="1"/>
      <c r="L447" s="686"/>
      <c r="M447" s="1"/>
      <c r="N447" s="1"/>
      <c r="O447" s="1"/>
      <c r="P447" s="1"/>
      <c r="Q447" s="1"/>
      <c r="R447" s="1"/>
      <c r="S447" s="1"/>
      <c r="T447" s="1"/>
      <c r="U447" s="1"/>
      <c r="V447" s="1"/>
      <c r="W447" s="1"/>
    </row>
    <row r="448" spans="1:23" ht="15.75" customHeight="1" x14ac:dyDescent="0.25">
      <c r="A448" s="2"/>
      <c r="B448" s="1"/>
      <c r="C448" s="1"/>
      <c r="D448" s="1"/>
      <c r="E448" s="1"/>
      <c r="F448" s="1"/>
      <c r="G448" s="1"/>
      <c r="H448" s="1"/>
      <c r="I448" s="1"/>
      <c r="J448" s="1"/>
      <c r="K448" s="1"/>
      <c r="L448" s="686"/>
      <c r="M448" s="1"/>
      <c r="N448" s="1"/>
      <c r="O448" s="1"/>
      <c r="P448" s="1"/>
      <c r="Q448" s="1"/>
      <c r="R448" s="1"/>
      <c r="S448" s="1"/>
      <c r="T448" s="1"/>
      <c r="U448" s="1"/>
      <c r="V448" s="1"/>
      <c r="W448" s="1"/>
    </row>
    <row r="449" spans="1:23" ht="15.75" customHeight="1" x14ac:dyDescent="0.25">
      <c r="A449" s="2"/>
      <c r="B449" s="1"/>
      <c r="C449" s="1"/>
      <c r="D449" s="1"/>
      <c r="E449" s="1"/>
      <c r="F449" s="1"/>
      <c r="G449" s="1"/>
      <c r="H449" s="1"/>
      <c r="I449" s="1"/>
      <c r="J449" s="1"/>
      <c r="K449" s="1"/>
      <c r="L449" s="686"/>
      <c r="M449" s="1"/>
      <c r="N449" s="1"/>
      <c r="O449" s="1"/>
      <c r="P449" s="1"/>
      <c r="Q449" s="1"/>
      <c r="R449" s="1"/>
      <c r="S449" s="1"/>
      <c r="T449" s="1"/>
      <c r="U449" s="1"/>
      <c r="V449" s="1"/>
      <c r="W449" s="1"/>
    </row>
    <row r="450" spans="1:23" ht="15.75" customHeight="1" x14ac:dyDescent="0.25">
      <c r="A450" s="2"/>
      <c r="B450" s="1"/>
      <c r="C450" s="1"/>
      <c r="D450" s="1"/>
      <c r="E450" s="1"/>
      <c r="F450" s="1"/>
      <c r="G450" s="1"/>
      <c r="H450" s="1"/>
      <c r="I450" s="1"/>
      <c r="J450" s="1"/>
      <c r="K450" s="1"/>
      <c r="L450" s="686"/>
      <c r="M450" s="1"/>
      <c r="N450" s="1"/>
      <c r="O450" s="1"/>
      <c r="P450" s="1"/>
      <c r="Q450" s="1"/>
      <c r="R450" s="1"/>
      <c r="S450" s="1"/>
      <c r="T450" s="1"/>
      <c r="U450" s="1"/>
      <c r="V450" s="1"/>
      <c r="W450" s="1"/>
    </row>
    <row r="451" spans="1:23" ht="15.75" customHeight="1" x14ac:dyDescent="0.25">
      <c r="A451" s="2"/>
      <c r="B451" s="1"/>
      <c r="C451" s="1"/>
      <c r="D451" s="1"/>
      <c r="E451" s="1"/>
      <c r="F451" s="1"/>
      <c r="G451" s="1"/>
      <c r="H451" s="1"/>
      <c r="I451" s="1"/>
      <c r="J451" s="1"/>
      <c r="K451" s="1"/>
      <c r="L451" s="686"/>
      <c r="M451" s="1"/>
      <c r="N451" s="1"/>
      <c r="O451" s="1"/>
      <c r="P451" s="1"/>
      <c r="Q451" s="1"/>
      <c r="R451" s="1"/>
      <c r="S451" s="1"/>
      <c r="T451" s="1"/>
      <c r="U451" s="1"/>
      <c r="V451" s="1"/>
      <c r="W451" s="1"/>
    </row>
    <row r="452" spans="1:23" ht="15.75" customHeight="1" x14ac:dyDescent="0.25">
      <c r="A452" s="2"/>
      <c r="B452" s="1"/>
      <c r="C452" s="1"/>
      <c r="D452" s="1"/>
      <c r="E452" s="1"/>
      <c r="F452" s="1"/>
      <c r="G452" s="1"/>
      <c r="H452" s="1"/>
      <c r="I452" s="1"/>
      <c r="J452" s="1"/>
      <c r="K452" s="1"/>
      <c r="L452" s="686"/>
      <c r="M452" s="1"/>
      <c r="N452" s="1"/>
      <c r="O452" s="1"/>
      <c r="P452" s="1"/>
      <c r="Q452" s="1"/>
      <c r="R452" s="1"/>
      <c r="S452" s="1"/>
      <c r="T452" s="1"/>
      <c r="U452" s="1"/>
      <c r="V452" s="1"/>
      <c r="W452" s="1"/>
    </row>
    <row r="453" spans="1:23" ht="15.75" customHeight="1" x14ac:dyDescent="0.25">
      <c r="A453" s="2"/>
      <c r="B453" s="1"/>
      <c r="C453" s="1"/>
      <c r="D453" s="1"/>
      <c r="E453" s="1"/>
      <c r="F453" s="1"/>
      <c r="G453" s="1"/>
      <c r="H453" s="1"/>
      <c r="I453" s="1"/>
      <c r="J453" s="1"/>
      <c r="K453" s="1"/>
      <c r="L453" s="686"/>
      <c r="M453" s="1"/>
      <c r="N453" s="1"/>
      <c r="O453" s="1"/>
      <c r="P453" s="1"/>
      <c r="Q453" s="1"/>
      <c r="R453" s="1"/>
      <c r="S453" s="1"/>
      <c r="T453" s="1"/>
      <c r="U453" s="1"/>
      <c r="V453" s="1"/>
      <c r="W453" s="1"/>
    </row>
    <row r="454" spans="1:23" ht="15.75" customHeight="1" x14ac:dyDescent="0.25">
      <c r="A454" s="2"/>
      <c r="B454" s="1"/>
      <c r="C454" s="1"/>
      <c r="D454" s="1"/>
      <c r="E454" s="1"/>
      <c r="F454" s="1"/>
      <c r="G454" s="1"/>
      <c r="H454" s="1"/>
      <c r="I454" s="1"/>
      <c r="J454" s="1"/>
      <c r="K454" s="1"/>
      <c r="L454" s="686"/>
      <c r="M454" s="1"/>
      <c r="N454" s="1"/>
      <c r="O454" s="1"/>
      <c r="P454" s="1"/>
      <c r="Q454" s="1"/>
      <c r="R454" s="1"/>
      <c r="S454" s="1"/>
      <c r="T454" s="1"/>
      <c r="U454" s="1"/>
      <c r="V454" s="1"/>
      <c r="W454" s="1"/>
    </row>
    <row r="455" spans="1:23" ht="15.75" customHeight="1" x14ac:dyDescent="0.25">
      <c r="A455" s="2"/>
      <c r="B455" s="1"/>
      <c r="C455" s="1"/>
      <c r="D455" s="1"/>
      <c r="E455" s="1"/>
      <c r="F455" s="1"/>
      <c r="G455" s="1"/>
      <c r="H455" s="1"/>
      <c r="I455" s="1"/>
      <c r="J455" s="1"/>
      <c r="K455" s="1"/>
      <c r="L455" s="686"/>
      <c r="M455" s="1"/>
      <c r="N455" s="1"/>
      <c r="O455" s="1"/>
      <c r="P455" s="1"/>
      <c r="Q455" s="1"/>
      <c r="R455" s="1"/>
      <c r="S455" s="1"/>
      <c r="T455" s="1"/>
      <c r="U455" s="1"/>
      <c r="V455" s="1"/>
      <c r="W455" s="1"/>
    </row>
    <row r="456" spans="1:23" ht="15.75" customHeight="1" x14ac:dyDescent="0.25">
      <c r="A456" s="2"/>
      <c r="B456" s="1"/>
      <c r="C456" s="1"/>
      <c r="D456" s="1"/>
      <c r="E456" s="1"/>
      <c r="F456" s="1"/>
      <c r="G456" s="1"/>
      <c r="H456" s="1"/>
      <c r="I456" s="1"/>
      <c r="J456" s="1"/>
      <c r="K456" s="1"/>
      <c r="L456" s="686"/>
      <c r="M456" s="1"/>
      <c r="N456" s="1"/>
      <c r="O456" s="1"/>
      <c r="P456" s="1"/>
      <c r="Q456" s="1"/>
      <c r="R456" s="1"/>
      <c r="S456" s="1"/>
      <c r="T456" s="1"/>
      <c r="U456" s="1"/>
      <c r="V456" s="1"/>
      <c r="W456" s="1"/>
    </row>
    <row r="457" spans="1:23" ht="15.75" customHeight="1" x14ac:dyDescent="0.25">
      <c r="A457" s="2"/>
      <c r="B457" s="1"/>
      <c r="C457" s="1"/>
      <c r="D457" s="1"/>
      <c r="E457" s="1"/>
      <c r="F457" s="1"/>
      <c r="G457" s="1"/>
      <c r="H457" s="1"/>
      <c r="I457" s="1"/>
      <c r="J457" s="1"/>
      <c r="K457" s="1"/>
      <c r="L457" s="686"/>
      <c r="M457" s="1"/>
      <c r="N457" s="1"/>
      <c r="O457" s="1"/>
      <c r="P457" s="1"/>
      <c r="Q457" s="1"/>
      <c r="R457" s="1"/>
      <c r="S457" s="1"/>
      <c r="T457" s="1"/>
      <c r="U457" s="1"/>
      <c r="V457" s="1"/>
      <c r="W457" s="1"/>
    </row>
    <row r="458" spans="1:23" ht="15.75" customHeight="1" x14ac:dyDescent="0.25">
      <c r="A458" s="2"/>
      <c r="B458" s="1"/>
      <c r="C458" s="1"/>
      <c r="D458" s="1"/>
      <c r="E458" s="1"/>
      <c r="F458" s="1"/>
      <c r="G458" s="1"/>
      <c r="H458" s="1"/>
      <c r="I458" s="1"/>
      <c r="J458" s="1"/>
      <c r="K458" s="1"/>
      <c r="L458" s="686"/>
      <c r="M458" s="1"/>
      <c r="N458" s="1"/>
      <c r="O458" s="1"/>
      <c r="P458" s="1"/>
      <c r="Q458" s="1"/>
      <c r="R458" s="1"/>
      <c r="S458" s="1"/>
      <c r="T458" s="1"/>
      <c r="U458" s="1"/>
      <c r="V458" s="1"/>
      <c r="W458" s="1"/>
    </row>
    <row r="459" spans="1:23" ht="15.75" customHeight="1" x14ac:dyDescent="0.25">
      <c r="A459" s="2"/>
      <c r="B459" s="1"/>
      <c r="C459" s="1"/>
      <c r="D459" s="1"/>
      <c r="E459" s="1"/>
      <c r="F459" s="1"/>
      <c r="G459" s="1"/>
      <c r="H459" s="1"/>
      <c r="I459" s="1"/>
      <c r="J459" s="1"/>
      <c r="K459" s="1"/>
      <c r="L459" s="686"/>
      <c r="M459" s="1"/>
      <c r="N459" s="1"/>
      <c r="O459" s="1"/>
      <c r="P459" s="1"/>
      <c r="Q459" s="1"/>
      <c r="R459" s="1"/>
      <c r="S459" s="1"/>
      <c r="T459" s="1"/>
      <c r="U459" s="1"/>
      <c r="V459" s="1"/>
      <c r="W459" s="1"/>
    </row>
    <row r="460" spans="1:23" ht="15.75" customHeight="1" x14ac:dyDescent="0.25">
      <c r="A460" s="2"/>
      <c r="B460" s="1"/>
      <c r="C460" s="1"/>
      <c r="D460" s="1"/>
      <c r="E460" s="1"/>
      <c r="F460" s="1"/>
      <c r="G460" s="1"/>
      <c r="H460" s="1"/>
      <c r="I460" s="1"/>
      <c r="J460" s="1"/>
      <c r="K460" s="1"/>
      <c r="L460" s="686"/>
      <c r="M460" s="1"/>
      <c r="N460" s="1"/>
      <c r="O460" s="1"/>
      <c r="P460" s="1"/>
      <c r="Q460" s="1"/>
      <c r="R460" s="1"/>
      <c r="S460" s="1"/>
      <c r="T460" s="1"/>
      <c r="U460" s="1"/>
      <c r="V460" s="1"/>
      <c r="W460" s="1"/>
    </row>
    <row r="461" spans="1:23" ht="15.75" customHeight="1" x14ac:dyDescent="0.25">
      <c r="A461" s="2"/>
      <c r="B461" s="1"/>
      <c r="C461" s="1"/>
      <c r="D461" s="1"/>
      <c r="E461" s="1"/>
      <c r="F461" s="1"/>
      <c r="G461" s="1"/>
      <c r="H461" s="1"/>
      <c r="I461" s="1"/>
      <c r="J461" s="1"/>
      <c r="K461" s="1"/>
      <c r="L461" s="686"/>
      <c r="M461" s="1"/>
      <c r="N461" s="1"/>
      <c r="O461" s="1"/>
      <c r="P461" s="1"/>
      <c r="Q461" s="1"/>
      <c r="R461" s="1"/>
      <c r="S461" s="1"/>
      <c r="T461" s="1"/>
      <c r="U461" s="1"/>
      <c r="V461" s="1"/>
      <c r="W461" s="1"/>
    </row>
    <row r="462" spans="1:23" ht="15.75" customHeight="1" x14ac:dyDescent="0.25">
      <c r="A462" s="2"/>
      <c r="B462" s="1"/>
      <c r="C462" s="1"/>
      <c r="D462" s="1"/>
      <c r="E462" s="1"/>
      <c r="F462" s="1"/>
      <c r="G462" s="1"/>
      <c r="H462" s="1"/>
      <c r="I462" s="1"/>
      <c r="J462" s="1"/>
      <c r="K462" s="1"/>
      <c r="L462" s="686"/>
      <c r="M462" s="1"/>
      <c r="N462" s="1"/>
      <c r="O462" s="1"/>
      <c r="P462" s="1"/>
      <c r="Q462" s="1"/>
      <c r="R462" s="1"/>
      <c r="S462" s="1"/>
      <c r="T462" s="1"/>
      <c r="U462" s="1"/>
      <c r="V462" s="1"/>
      <c r="W462" s="1"/>
    </row>
    <row r="463" spans="1:23" ht="15.75" customHeight="1" x14ac:dyDescent="0.25">
      <c r="A463" s="2"/>
      <c r="B463" s="1"/>
      <c r="C463" s="1"/>
      <c r="D463" s="1"/>
      <c r="E463" s="1"/>
      <c r="F463" s="1"/>
      <c r="G463" s="1"/>
      <c r="H463" s="1"/>
      <c r="I463" s="1"/>
      <c r="J463" s="1"/>
      <c r="K463" s="1"/>
      <c r="L463" s="686"/>
      <c r="M463" s="1"/>
      <c r="N463" s="1"/>
      <c r="O463" s="1"/>
      <c r="P463" s="1"/>
      <c r="Q463" s="1"/>
      <c r="R463" s="1"/>
      <c r="S463" s="1"/>
      <c r="T463" s="1"/>
      <c r="U463" s="1"/>
      <c r="V463" s="1"/>
      <c r="W463" s="1"/>
    </row>
    <row r="464" spans="1:23" ht="15.75" customHeight="1" x14ac:dyDescent="0.25">
      <c r="A464" s="2"/>
      <c r="B464" s="1"/>
      <c r="C464" s="1"/>
      <c r="D464" s="1"/>
      <c r="E464" s="1"/>
      <c r="F464" s="1"/>
      <c r="G464" s="1"/>
      <c r="H464" s="1"/>
      <c r="I464" s="1"/>
      <c r="J464" s="1"/>
      <c r="K464" s="1"/>
      <c r="L464" s="686"/>
      <c r="M464" s="1"/>
      <c r="N464" s="1"/>
      <c r="O464" s="1"/>
      <c r="P464" s="1"/>
      <c r="Q464" s="1"/>
      <c r="R464" s="1"/>
      <c r="S464" s="1"/>
      <c r="T464" s="1"/>
      <c r="U464" s="1"/>
      <c r="V464" s="1"/>
      <c r="W464" s="1"/>
    </row>
    <row r="465" spans="1:23" ht="15.75" customHeight="1" x14ac:dyDescent="0.25">
      <c r="A465" s="2"/>
      <c r="B465" s="1"/>
      <c r="C465" s="1"/>
      <c r="D465" s="1"/>
      <c r="E465" s="1"/>
      <c r="F465" s="1"/>
      <c r="G465" s="1"/>
      <c r="H465" s="1"/>
      <c r="I465" s="1"/>
      <c r="J465" s="1"/>
      <c r="K465" s="1"/>
      <c r="L465" s="686"/>
      <c r="M465" s="1"/>
      <c r="N465" s="1"/>
      <c r="O465" s="1"/>
      <c r="P465" s="1"/>
      <c r="Q465" s="1"/>
      <c r="R465" s="1"/>
      <c r="S465" s="1"/>
      <c r="T465" s="1"/>
      <c r="U465" s="1"/>
      <c r="V465" s="1"/>
      <c r="W465" s="1"/>
    </row>
    <row r="466" spans="1:23" ht="15.75" customHeight="1" x14ac:dyDescent="0.25">
      <c r="A466" s="2"/>
      <c r="B466" s="1"/>
      <c r="C466" s="1"/>
      <c r="D466" s="1"/>
      <c r="E466" s="1"/>
      <c r="F466" s="1"/>
      <c r="G466" s="1"/>
      <c r="H466" s="1"/>
      <c r="I466" s="1"/>
      <c r="J466" s="1"/>
      <c r="K466" s="1"/>
      <c r="L466" s="686"/>
      <c r="M466" s="1"/>
      <c r="N466" s="1"/>
      <c r="O466" s="1"/>
      <c r="P466" s="1"/>
      <c r="Q466" s="1"/>
      <c r="R466" s="1"/>
      <c r="S466" s="1"/>
      <c r="T466" s="1"/>
      <c r="U466" s="1"/>
      <c r="V466" s="1"/>
      <c r="W466" s="1"/>
    </row>
    <row r="467" spans="1:23" ht="15.75" customHeight="1" x14ac:dyDescent="0.25">
      <c r="A467" s="2"/>
      <c r="B467" s="1"/>
      <c r="C467" s="1"/>
      <c r="D467" s="1"/>
      <c r="E467" s="1"/>
      <c r="F467" s="1"/>
      <c r="G467" s="1"/>
      <c r="H467" s="1"/>
      <c r="I467" s="1"/>
      <c r="J467" s="1"/>
      <c r="K467" s="1"/>
      <c r="L467" s="686"/>
      <c r="M467" s="1"/>
      <c r="N467" s="1"/>
      <c r="O467" s="1"/>
      <c r="P467" s="1"/>
      <c r="Q467" s="1"/>
      <c r="R467" s="1"/>
      <c r="S467" s="1"/>
      <c r="T467" s="1"/>
      <c r="U467" s="1"/>
      <c r="V467" s="1"/>
      <c r="W467" s="1"/>
    </row>
    <row r="468" spans="1:23" ht="15.75" customHeight="1" x14ac:dyDescent="0.25">
      <c r="A468" s="2"/>
      <c r="B468" s="1"/>
      <c r="C468" s="1"/>
      <c r="D468" s="1"/>
      <c r="E468" s="1"/>
      <c r="F468" s="1"/>
      <c r="G468" s="1"/>
      <c r="H468" s="1"/>
      <c r="I468" s="1"/>
      <c r="J468" s="1"/>
      <c r="K468" s="1"/>
      <c r="L468" s="686"/>
      <c r="M468" s="1"/>
      <c r="N468" s="1"/>
      <c r="O468" s="1"/>
      <c r="P468" s="1"/>
      <c r="Q468" s="1"/>
      <c r="R468" s="1"/>
      <c r="S468" s="1"/>
      <c r="T468" s="1"/>
      <c r="U468" s="1"/>
      <c r="V468" s="1"/>
      <c r="W468" s="1"/>
    </row>
    <row r="469" spans="1:23" ht="15.75" customHeight="1" x14ac:dyDescent="0.25">
      <c r="A469" s="2"/>
      <c r="B469" s="1"/>
      <c r="C469" s="1"/>
      <c r="D469" s="1"/>
      <c r="E469" s="1"/>
      <c r="F469" s="1"/>
      <c r="G469" s="1"/>
      <c r="H469" s="1"/>
      <c r="I469" s="1"/>
      <c r="J469" s="1"/>
      <c r="K469" s="1"/>
      <c r="L469" s="686"/>
      <c r="M469" s="1"/>
      <c r="N469" s="1"/>
      <c r="O469" s="1"/>
      <c r="P469" s="1"/>
      <c r="Q469" s="1"/>
      <c r="R469" s="1"/>
      <c r="S469" s="1"/>
      <c r="T469" s="1"/>
      <c r="U469" s="1"/>
      <c r="V469" s="1"/>
      <c r="W469" s="1"/>
    </row>
    <row r="470" spans="1:23" ht="15.75" customHeight="1" x14ac:dyDescent="0.25">
      <c r="A470" s="2"/>
      <c r="B470" s="1"/>
      <c r="C470" s="1"/>
      <c r="D470" s="1"/>
      <c r="E470" s="1"/>
      <c r="F470" s="1"/>
      <c r="G470" s="1"/>
      <c r="H470" s="1"/>
      <c r="I470" s="1"/>
      <c r="J470" s="1"/>
      <c r="K470" s="1"/>
      <c r="L470" s="686"/>
      <c r="M470" s="1"/>
      <c r="N470" s="1"/>
      <c r="O470" s="1"/>
      <c r="P470" s="1"/>
      <c r="Q470" s="1"/>
      <c r="R470" s="1"/>
      <c r="S470" s="1"/>
      <c r="T470" s="1"/>
      <c r="U470" s="1"/>
      <c r="V470" s="1"/>
      <c r="W470" s="1"/>
    </row>
    <row r="471" spans="1:23" ht="15.75" customHeight="1" x14ac:dyDescent="0.25">
      <c r="A471" s="2"/>
      <c r="B471" s="1"/>
      <c r="C471" s="1"/>
      <c r="D471" s="1"/>
      <c r="E471" s="1"/>
      <c r="F471" s="1"/>
      <c r="G471" s="1"/>
      <c r="H471" s="1"/>
      <c r="I471" s="1"/>
      <c r="J471" s="1"/>
      <c r="K471" s="1"/>
      <c r="L471" s="686"/>
      <c r="M471" s="1"/>
      <c r="N471" s="1"/>
      <c r="O471" s="1"/>
      <c r="P471" s="1"/>
      <c r="Q471" s="1"/>
      <c r="R471" s="1"/>
      <c r="S471" s="1"/>
      <c r="T471" s="1"/>
      <c r="U471" s="1"/>
      <c r="V471" s="1"/>
      <c r="W471" s="1"/>
    </row>
    <row r="472" spans="1:23" ht="15.75" customHeight="1" x14ac:dyDescent="0.25">
      <c r="A472" s="2"/>
      <c r="B472" s="1"/>
      <c r="C472" s="1"/>
      <c r="D472" s="1"/>
      <c r="E472" s="1"/>
      <c r="F472" s="1"/>
      <c r="G472" s="1"/>
      <c r="H472" s="1"/>
      <c r="I472" s="1"/>
      <c r="J472" s="1"/>
      <c r="K472" s="1"/>
      <c r="L472" s="686"/>
      <c r="M472" s="1"/>
      <c r="N472" s="1"/>
      <c r="O472" s="1"/>
      <c r="P472" s="1"/>
      <c r="Q472" s="1"/>
      <c r="R472" s="1"/>
      <c r="S472" s="1"/>
      <c r="T472" s="1"/>
      <c r="U472" s="1"/>
      <c r="V472" s="1"/>
      <c r="W472" s="1"/>
    </row>
    <row r="473" spans="1:23" ht="15.75" customHeight="1" x14ac:dyDescent="0.25">
      <c r="A473" s="2"/>
      <c r="B473" s="1"/>
      <c r="C473" s="1"/>
      <c r="D473" s="1"/>
      <c r="E473" s="1"/>
      <c r="F473" s="1"/>
      <c r="G473" s="1"/>
      <c r="H473" s="1"/>
      <c r="I473" s="1"/>
      <c r="J473" s="1"/>
      <c r="K473" s="1"/>
      <c r="L473" s="686"/>
      <c r="M473" s="1"/>
      <c r="N473" s="1"/>
      <c r="O473" s="1"/>
      <c r="P473" s="1"/>
      <c r="Q473" s="1"/>
      <c r="R473" s="1"/>
      <c r="S473" s="1"/>
      <c r="T473" s="1"/>
      <c r="U473" s="1"/>
      <c r="V473" s="1"/>
      <c r="W473" s="1"/>
    </row>
    <row r="474" spans="1:23" ht="15.75" customHeight="1" x14ac:dyDescent="0.25">
      <c r="A474" s="2"/>
      <c r="B474" s="1"/>
      <c r="C474" s="1"/>
      <c r="D474" s="1"/>
      <c r="E474" s="1"/>
      <c r="F474" s="1"/>
      <c r="G474" s="1"/>
      <c r="H474" s="1"/>
      <c r="I474" s="1"/>
      <c r="J474" s="1"/>
      <c r="K474" s="1"/>
      <c r="L474" s="686"/>
      <c r="M474" s="1"/>
      <c r="N474" s="1"/>
      <c r="O474" s="1"/>
      <c r="P474" s="1"/>
      <c r="Q474" s="1"/>
      <c r="R474" s="1"/>
      <c r="S474" s="1"/>
      <c r="T474" s="1"/>
      <c r="U474" s="1"/>
      <c r="V474" s="1"/>
      <c r="W474" s="1"/>
    </row>
    <row r="475" spans="1:23" ht="15.75" customHeight="1" x14ac:dyDescent="0.25">
      <c r="A475" s="2"/>
      <c r="B475" s="1"/>
      <c r="C475" s="1"/>
      <c r="D475" s="1"/>
      <c r="E475" s="1"/>
      <c r="F475" s="1"/>
      <c r="G475" s="1"/>
      <c r="H475" s="1"/>
      <c r="I475" s="1"/>
      <c r="J475" s="1"/>
      <c r="K475" s="1"/>
      <c r="L475" s="686"/>
      <c r="M475" s="1"/>
      <c r="N475" s="1"/>
      <c r="O475" s="1"/>
      <c r="P475" s="1"/>
      <c r="Q475" s="1"/>
      <c r="R475" s="1"/>
      <c r="S475" s="1"/>
      <c r="T475" s="1"/>
      <c r="U475" s="1"/>
      <c r="V475" s="1"/>
      <c r="W475" s="1"/>
    </row>
    <row r="476" spans="1:23" ht="15.75" customHeight="1" x14ac:dyDescent="0.25">
      <c r="A476" s="2"/>
      <c r="B476" s="1"/>
      <c r="C476" s="1"/>
      <c r="D476" s="1"/>
      <c r="E476" s="1"/>
      <c r="F476" s="1"/>
      <c r="G476" s="1"/>
      <c r="H476" s="1"/>
      <c r="I476" s="1"/>
      <c r="J476" s="1"/>
      <c r="K476" s="1"/>
      <c r="L476" s="686"/>
      <c r="M476" s="1"/>
      <c r="N476" s="1"/>
      <c r="O476" s="1"/>
      <c r="P476" s="1"/>
      <c r="Q476" s="1"/>
      <c r="R476" s="1"/>
      <c r="S476" s="1"/>
      <c r="T476" s="1"/>
      <c r="U476" s="1"/>
      <c r="V476" s="1"/>
      <c r="W476" s="1"/>
    </row>
    <row r="477" spans="1:23" ht="15.75" customHeight="1" x14ac:dyDescent="0.25">
      <c r="A477" s="2"/>
      <c r="B477" s="1"/>
      <c r="C477" s="1"/>
      <c r="D477" s="1"/>
      <c r="E477" s="1"/>
      <c r="F477" s="1"/>
      <c r="G477" s="1"/>
      <c r="H477" s="1"/>
      <c r="I477" s="1"/>
      <c r="J477" s="1"/>
      <c r="K477" s="1"/>
      <c r="L477" s="686"/>
      <c r="M477" s="1"/>
      <c r="N477" s="1"/>
      <c r="O477" s="1"/>
      <c r="P477" s="1"/>
      <c r="Q477" s="1"/>
      <c r="R477" s="1"/>
      <c r="S477" s="1"/>
      <c r="T477" s="1"/>
      <c r="U477" s="1"/>
      <c r="V477" s="1"/>
      <c r="W477" s="1"/>
    </row>
    <row r="478" spans="1:23" ht="15.75" customHeight="1" x14ac:dyDescent="0.25">
      <c r="A478" s="2"/>
      <c r="B478" s="1"/>
      <c r="C478" s="1"/>
      <c r="D478" s="1"/>
      <c r="E478" s="1"/>
      <c r="F478" s="1"/>
      <c r="G478" s="1"/>
      <c r="H478" s="1"/>
      <c r="I478" s="1"/>
      <c r="J478" s="1"/>
      <c r="K478" s="1"/>
      <c r="L478" s="686"/>
      <c r="M478" s="1"/>
      <c r="N478" s="1"/>
      <c r="O478" s="1"/>
      <c r="P478" s="1"/>
      <c r="Q478" s="1"/>
      <c r="R478" s="1"/>
      <c r="S478" s="1"/>
      <c r="T478" s="1"/>
      <c r="U478" s="1"/>
      <c r="V478" s="1"/>
      <c r="W478" s="1"/>
    </row>
    <row r="479" spans="1:23" ht="15.75" customHeight="1" x14ac:dyDescent="0.25">
      <c r="A479" s="2"/>
      <c r="B479" s="1"/>
      <c r="C479" s="1"/>
      <c r="D479" s="1"/>
      <c r="E479" s="1"/>
      <c r="F479" s="1"/>
      <c r="G479" s="1"/>
      <c r="H479" s="1"/>
      <c r="I479" s="1"/>
      <c r="J479" s="1"/>
      <c r="K479" s="1"/>
      <c r="L479" s="686"/>
      <c r="M479" s="1"/>
      <c r="N479" s="1"/>
      <c r="O479" s="1"/>
      <c r="P479" s="1"/>
      <c r="Q479" s="1"/>
      <c r="R479" s="1"/>
      <c r="S479" s="1"/>
      <c r="T479" s="1"/>
      <c r="U479" s="1"/>
      <c r="V479" s="1"/>
      <c r="W479" s="1"/>
    </row>
    <row r="480" spans="1:23" ht="15.75" customHeight="1" x14ac:dyDescent="0.25">
      <c r="A480" s="2"/>
      <c r="B480" s="1"/>
      <c r="C480" s="1"/>
      <c r="D480" s="1"/>
      <c r="E480" s="1"/>
      <c r="F480" s="1"/>
      <c r="G480" s="1"/>
      <c r="H480" s="1"/>
      <c r="I480" s="1"/>
      <c r="J480" s="1"/>
      <c r="K480" s="1"/>
      <c r="L480" s="686"/>
      <c r="M480" s="1"/>
      <c r="N480" s="1"/>
      <c r="O480" s="1"/>
      <c r="P480" s="1"/>
      <c r="Q480" s="1"/>
      <c r="R480" s="1"/>
      <c r="S480" s="1"/>
      <c r="T480" s="1"/>
      <c r="U480" s="1"/>
      <c r="V480" s="1"/>
      <c r="W480" s="1"/>
    </row>
    <row r="481" spans="1:23" ht="15.75" customHeight="1" x14ac:dyDescent="0.25">
      <c r="A481" s="2"/>
      <c r="B481" s="1"/>
      <c r="C481" s="1"/>
      <c r="D481" s="1"/>
      <c r="E481" s="1"/>
      <c r="F481" s="1"/>
      <c r="G481" s="1"/>
      <c r="H481" s="1"/>
      <c r="I481" s="1"/>
      <c r="J481" s="1"/>
      <c r="K481" s="1"/>
      <c r="L481" s="686"/>
      <c r="M481" s="1"/>
      <c r="N481" s="1"/>
      <c r="O481" s="1"/>
      <c r="P481" s="1"/>
      <c r="Q481" s="1"/>
      <c r="R481" s="1"/>
      <c r="S481" s="1"/>
      <c r="T481" s="1"/>
      <c r="U481" s="1"/>
      <c r="V481" s="1"/>
      <c r="W481" s="1"/>
    </row>
    <row r="482" spans="1:23" ht="15.75" customHeight="1" x14ac:dyDescent="0.25">
      <c r="A482" s="2"/>
      <c r="B482" s="1"/>
      <c r="C482" s="1"/>
      <c r="D482" s="1"/>
      <c r="E482" s="1"/>
      <c r="F482" s="1"/>
      <c r="G482" s="1"/>
      <c r="H482" s="1"/>
      <c r="I482" s="1"/>
      <c r="J482" s="1"/>
      <c r="K482" s="1"/>
      <c r="L482" s="686"/>
      <c r="M482" s="1"/>
      <c r="N482" s="1"/>
      <c r="O482" s="1"/>
      <c r="P482" s="1"/>
      <c r="Q482" s="1"/>
      <c r="R482" s="1"/>
      <c r="S482" s="1"/>
      <c r="T482" s="1"/>
      <c r="U482" s="1"/>
      <c r="V482" s="1"/>
      <c r="W482" s="1"/>
    </row>
    <row r="483" spans="1:23" ht="15.75" customHeight="1" x14ac:dyDescent="0.25">
      <c r="A483" s="2"/>
      <c r="B483" s="1"/>
      <c r="C483" s="1"/>
      <c r="D483" s="1"/>
      <c r="E483" s="1"/>
      <c r="F483" s="1"/>
      <c r="G483" s="1"/>
      <c r="H483" s="1"/>
      <c r="I483" s="1"/>
      <c r="J483" s="1"/>
      <c r="K483" s="1"/>
      <c r="L483" s="686"/>
      <c r="M483" s="1"/>
      <c r="N483" s="1"/>
      <c r="O483" s="1"/>
      <c r="P483" s="1"/>
      <c r="Q483" s="1"/>
      <c r="R483" s="1"/>
      <c r="S483" s="1"/>
      <c r="T483" s="1"/>
      <c r="U483" s="1"/>
      <c r="V483" s="1"/>
      <c r="W483" s="1"/>
    </row>
    <row r="484" spans="1:23" ht="15.75" customHeight="1" x14ac:dyDescent="0.25">
      <c r="A484" s="2"/>
      <c r="B484" s="1"/>
      <c r="C484" s="1"/>
      <c r="D484" s="1"/>
      <c r="E484" s="1"/>
      <c r="F484" s="1"/>
      <c r="G484" s="1"/>
      <c r="H484" s="1"/>
      <c r="I484" s="1"/>
      <c r="J484" s="1"/>
      <c r="K484" s="1"/>
      <c r="L484" s="686"/>
      <c r="M484" s="1"/>
      <c r="N484" s="1"/>
      <c r="O484" s="1"/>
      <c r="P484" s="1"/>
      <c r="Q484" s="1"/>
      <c r="R484" s="1"/>
      <c r="S484" s="1"/>
      <c r="T484" s="1"/>
      <c r="U484" s="1"/>
      <c r="V484" s="1"/>
      <c r="W484" s="1"/>
    </row>
    <row r="485" spans="1:23" ht="15.75" customHeight="1" x14ac:dyDescent="0.25">
      <c r="A485" s="2"/>
      <c r="B485" s="1"/>
      <c r="C485" s="1"/>
      <c r="D485" s="1"/>
      <c r="E485" s="1"/>
      <c r="F485" s="1"/>
      <c r="G485" s="1"/>
      <c r="H485" s="1"/>
      <c r="I485" s="1"/>
      <c r="J485" s="1"/>
      <c r="K485" s="1"/>
      <c r="L485" s="686"/>
      <c r="M485" s="1"/>
      <c r="N485" s="1"/>
      <c r="O485" s="1"/>
      <c r="P485" s="1"/>
      <c r="Q485" s="1"/>
      <c r="R485" s="1"/>
      <c r="S485" s="1"/>
      <c r="T485" s="1"/>
      <c r="U485" s="1"/>
      <c r="V485" s="1"/>
      <c r="W485" s="1"/>
    </row>
    <row r="486" spans="1:23" ht="15.75" customHeight="1" x14ac:dyDescent="0.25">
      <c r="A486" s="2"/>
      <c r="B486" s="1"/>
      <c r="C486" s="1"/>
      <c r="D486" s="1"/>
      <c r="E486" s="1"/>
      <c r="F486" s="1"/>
      <c r="G486" s="1"/>
      <c r="H486" s="1"/>
      <c r="I486" s="1"/>
      <c r="J486" s="1"/>
      <c r="K486" s="1"/>
      <c r="L486" s="686"/>
      <c r="M486" s="1"/>
      <c r="N486" s="1"/>
      <c r="O486" s="1"/>
      <c r="P486" s="1"/>
      <c r="Q486" s="1"/>
      <c r="R486" s="1"/>
      <c r="S486" s="1"/>
      <c r="T486" s="1"/>
      <c r="U486" s="1"/>
      <c r="V486" s="1"/>
      <c r="W486" s="1"/>
    </row>
    <row r="487" spans="1:23" ht="15.75" customHeight="1" x14ac:dyDescent="0.25">
      <c r="A487" s="2"/>
      <c r="B487" s="1"/>
      <c r="C487" s="1"/>
      <c r="D487" s="1"/>
      <c r="E487" s="1"/>
      <c r="F487" s="1"/>
      <c r="G487" s="1"/>
      <c r="H487" s="1"/>
      <c r="I487" s="1"/>
      <c r="J487" s="1"/>
      <c r="K487" s="1"/>
      <c r="L487" s="686"/>
      <c r="M487" s="1"/>
      <c r="N487" s="1"/>
      <c r="O487" s="1"/>
      <c r="P487" s="1"/>
      <c r="Q487" s="1"/>
      <c r="R487" s="1"/>
      <c r="S487" s="1"/>
      <c r="T487" s="1"/>
      <c r="U487" s="1"/>
      <c r="V487" s="1"/>
      <c r="W487" s="1"/>
    </row>
    <row r="488" spans="1:23" ht="15.75" customHeight="1" x14ac:dyDescent="0.25">
      <c r="A488" s="2"/>
      <c r="B488" s="1"/>
      <c r="C488" s="1"/>
      <c r="D488" s="1"/>
      <c r="E488" s="1"/>
      <c r="F488" s="1"/>
      <c r="G488" s="1"/>
      <c r="H488" s="1"/>
      <c r="I488" s="1"/>
      <c r="J488" s="1"/>
      <c r="K488" s="1"/>
      <c r="L488" s="686"/>
      <c r="M488" s="1"/>
      <c r="N488" s="1"/>
      <c r="O488" s="1"/>
      <c r="P488" s="1"/>
      <c r="Q488" s="1"/>
      <c r="R488" s="1"/>
      <c r="S488" s="1"/>
      <c r="T488" s="1"/>
      <c r="U488" s="1"/>
      <c r="V488" s="1"/>
      <c r="W488" s="1"/>
    </row>
    <row r="489" spans="1:23" ht="15.75" customHeight="1" x14ac:dyDescent="0.25">
      <c r="A489" s="2"/>
      <c r="B489" s="1"/>
      <c r="C489" s="1"/>
      <c r="D489" s="1"/>
      <c r="E489" s="1"/>
      <c r="F489" s="1"/>
      <c r="G489" s="1"/>
      <c r="H489" s="1"/>
      <c r="I489" s="1"/>
      <c r="J489" s="1"/>
      <c r="K489" s="1"/>
      <c r="L489" s="686"/>
      <c r="M489" s="1"/>
      <c r="N489" s="1"/>
      <c r="O489" s="1"/>
      <c r="P489" s="1"/>
      <c r="Q489" s="1"/>
      <c r="R489" s="1"/>
      <c r="S489" s="1"/>
      <c r="T489" s="1"/>
      <c r="U489" s="1"/>
      <c r="V489" s="1"/>
      <c r="W489" s="1"/>
    </row>
    <row r="490" spans="1:23" ht="15.75" customHeight="1" x14ac:dyDescent="0.25">
      <c r="A490" s="2"/>
      <c r="B490" s="1"/>
      <c r="C490" s="1"/>
      <c r="D490" s="1"/>
      <c r="E490" s="1"/>
      <c r="F490" s="1"/>
      <c r="G490" s="1"/>
      <c r="H490" s="1"/>
      <c r="I490" s="1"/>
      <c r="J490" s="1"/>
      <c r="K490" s="1"/>
      <c r="L490" s="686"/>
      <c r="M490" s="1"/>
      <c r="N490" s="1"/>
      <c r="O490" s="1"/>
      <c r="P490" s="1"/>
      <c r="Q490" s="1"/>
      <c r="R490" s="1"/>
      <c r="S490" s="1"/>
      <c r="T490" s="1"/>
      <c r="U490" s="1"/>
      <c r="V490" s="1"/>
      <c r="W490" s="1"/>
    </row>
    <row r="491" spans="1:23" ht="15.75" customHeight="1" x14ac:dyDescent="0.25">
      <c r="A491" s="2"/>
      <c r="B491" s="1"/>
      <c r="C491" s="1"/>
      <c r="D491" s="1"/>
      <c r="E491" s="1"/>
      <c r="F491" s="1"/>
      <c r="G491" s="1"/>
      <c r="H491" s="1"/>
      <c r="I491" s="1"/>
      <c r="J491" s="1"/>
      <c r="K491" s="1"/>
      <c r="L491" s="686"/>
      <c r="M491" s="1"/>
      <c r="N491" s="1"/>
      <c r="O491" s="1"/>
      <c r="P491" s="1"/>
      <c r="Q491" s="1"/>
      <c r="R491" s="1"/>
      <c r="S491" s="1"/>
      <c r="T491" s="1"/>
      <c r="U491" s="1"/>
      <c r="V491" s="1"/>
      <c r="W491" s="1"/>
    </row>
    <row r="492" spans="1:23" ht="15.75" customHeight="1" x14ac:dyDescent="0.25">
      <c r="A492" s="2"/>
      <c r="B492" s="1"/>
      <c r="C492" s="1"/>
      <c r="D492" s="1"/>
      <c r="E492" s="1"/>
      <c r="F492" s="1"/>
      <c r="G492" s="1"/>
      <c r="H492" s="1"/>
      <c r="I492" s="1"/>
      <c r="J492" s="1"/>
      <c r="K492" s="1"/>
      <c r="L492" s="686"/>
      <c r="M492" s="1"/>
      <c r="N492" s="1"/>
      <c r="O492" s="1"/>
      <c r="P492" s="1"/>
      <c r="Q492" s="1"/>
      <c r="R492" s="1"/>
      <c r="S492" s="1"/>
      <c r="T492" s="1"/>
      <c r="U492" s="1"/>
      <c r="V492" s="1"/>
      <c r="W492" s="1"/>
    </row>
    <row r="493" spans="1:23" ht="15.75" customHeight="1" x14ac:dyDescent="0.25">
      <c r="A493" s="2"/>
      <c r="B493" s="1"/>
      <c r="C493" s="1"/>
      <c r="D493" s="1"/>
      <c r="E493" s="1"/>
      <c r="F493" s="1"/>
      <c r="G493" s="1"/>
      <c r="H493" s="1"/>
      <c r="I493" s="1"/>
      <c r="J493" s="1"/>
      <c r="K493" s="1"/>
      <c r="L493" s="686"/>
      <c r="M493" s="1"/>
      <c r="N493" s="1"/>
      <c r="O493" s="1"/>
      <c r="P493" s="1"/>
      <c r="Q493" s="1"/>
      <c r="R493" s="1"/>
      <c r="S493" s="1"/>
      <c r="T493" s="1"/>
      <c r="U493" s="1"/>
      <c r="V493" s="1"/>
      <c r="W493" s="1"/>
    </row>
    <row r="494" spans="1:23" ht="15.75" customHeight="1" x14ac:dyDescent="0.25">
      <c r="A494" s="2"/>
      <c r="B494" s="1"/>
      <c r="C494" s="1"/>
      <c r="D494" s="1"/>
      <c r="E494" s="1"/>
      <c r="F494" s="1"/>
      <c r="G494" s="1"/>
      <c r="H494" s="1"/>
      <c r="I494" s="1"/>
      <c r="J494" s="1"/>
      <c r="K494" s="1"/>
      <c r="L494" s="686"/>
      <c r="M494" s="1"/>
      <c r="N494" s="1"/>
      <c r="O494" s="1"/>
      <c r="P494" s="1"/>
      <c r="Q494" s="1"/>
      <c r="R494" s="1"/>
      <c r="S494" s="1"/>
      <c r="T494" s="1"/>
      <c r="U494" s="1"/>
      <c r="V494" s="1"/>
      <c r="W494" s="1"/>
    </row>
    <row r="495" spans="1:23" ht="15.75" customHeight="1" x14ac:dyDescent="0.25">
      <c r="A495" s="2"/>
      <c r="B495" s="1"/>
      <c r="C495" s="1"/>
      <c r="D495" s="1"/>
      <c r="E495" s="1"/>
      <c r="F495" s="1"/>
      <c r="G495" s="1"/>
      <c r="H495" s="1"/>
      <c r="I495" s="1"/>
      <c r="J495" s="1"/>
      <c r="K495" s="1"/>
      <c r="L495" s="686"/>
      <c r="M495" s="1"/>
      <c r="N495" s="1"/>
      <c r="O495" s="1"/>
      <c r="P495" s="1"/>
      <c r="Q495" s="1"/>
      <c r="R495" s="1"/>
      <c r="S495" s="1"/>
      <c r="T495" s="1"/>
      <c r="U495" s="1"/>
      <c r="V495" s="1"/>
      <c r="W495" s="1"/>
    </row>
    <row r="496" spans="1:23" ht="15.75" customHeight="1" x14ac:dyDescent="0.25">
      <c r="A496" s="2"/>
      <c r="B496" s="1"/>
      <c r="C496" s="1"/>
      <c r="D496" s="1"/>
      <c r="E496" s="1"/>
      <c r="F496" s="1"/>
      <c r="G496" s="1"/>
      <c r="H496" s="1"/>
      <c r="I496" s="1"/>
      <c r="J496" s="1"/>
      <c r="K496" s="1"/>
      <c r="L496" s="686"/>
      <c r="M496" s="1"/>
      <c r="N496" s="1"/>
      <c r="O496" s="1"/>
      <c r="P496" s="1"/>
      <c r="Q496" s="1"/>
      <c r="R496" s="1"/>
      <c r="S496" s="1"/>
      <c r="T496" s="1"/>
      <c r="U496" s="1"/>
      <c r="V496" s="1"/>
      <c r="W496" s="1"/>
    </row>
    <row r="497" spans="1:23" ht="15.75" customHeight="1" x14ac:dyDescent="0.25">
      <c r="A497" s="2"/>
      <c r="B497" s="1"/>
      <c r="C497" s="1"/>
      <c r="D497" s="1"/>
      <c r="E497" s="1"/>
      <c r="F497" s="1"/>
      <c r="G497" s="1"/>
      <c r="H497" s="1"/>
      <c r="I497" s="1"/>
      <c r="J497" s="1"/>
      <c r="K497" s="1"/>
      <c r="L497" s="686"/>
      <c r="M497" s="1"/>
      <c r="N497" s="1"/>
      <c r="O497" s="1"/>
      <c r="P497" s="1"/>
      <c r="Q497" s="1"/>
      <c r="R497" s="1"/>
      <c r="S497" s="1"/>
      <c r="T497" s="1"/>
      <c r="U497" s="1"/>
      <c r="V497" s="1"/>
      <c r="W497" s="1"/>
    </row>
    <row r="498" spans="1:23" ht="15.75" customHeight="1" x14ac:dyDescent="0.25">
      <c r="A498" s="2"/>
      <c r="B498" s="1"/>
      <c r="C498" s="1"/>
      <c r="D498" s="1"/>
      <c r="E498" s="1"/>
      <c r="F498" s="1"/>
      <c r="G498" s="1"/>
      <c r="H498" s="1"/>
      <c r="I498" s="1"/>
      <c r="J498" s="1"/>
      <c r="K498" s="1"/>
      <c r="L498" s="686"/>
      <c r="M498" s="1"/>
      <c r="N498" s="1"/>
      <c r="O498" s="1"/>
      <c r="P498" s="1"/>
      <c r="Q498" s="1"/>
      <c r="R498" s="1"/>
      <c r="S498" s="1"/>
      <c r="T498" s="1"/>
      <c r="U498" s="1"/>
      <c r="V498" s="1"/>
      <c r="W498" s="1"/>
    </row>
    <row r="499" spans="1:23" ht="15.75" customHeight="1" x14ac:dyDescent="0.25">
      <c r="A499" s="2"/>
      <c r="B499" s="1"/>
      <c r="C499" s="1"/>
      <c r="D499" s="1"/>
      <c r="E499" s="1"/>
      <c r="F499" s="1"/>
      <c r="G499" s="1"/>
      <c r="H499" s="1"/>
      <c r="I499" s="1"/>
      <c r="J499" s="1"/>
      <c r="K499" s="1"/>
      <c r="L499" s="686"/>
      <c r="M499" s="1"/>
      <c r="N499" s="1"/>
      <c r="O499" s="1"/>
      <c r="P499" s="1"/>
      <c r="Q499" s="1"/>
      <c r="R499" s="1"/>
      <c r="S499" s="1"/>
      <c r="T499" s="1"/>
      <c r="U499" s="1"/>
      <c r="V499" s="1"/>
      <c r="W499" s="1"/>
    </row>
    <row r="500" spans="1:23" ht="15.75" customHeight="1" x14ac:dyDescent="0.25">
      <c r="A500" s="2"/>
      <c r="B500" s="1"/>
      <c r="C500" s="1"/>
      <c r="D500" s="1"/>
      <c r="E500" s="1"/>
      <c r="F500" s="1"/>
      <c r="G500" s="1"/>
      <c r="H500" s="1"/>
      <c r="I500" s="1"/>
      <c r="J500" s="1"/>
      <c r="K500" s="1"/>
      <c r="L500" s="686"/>
      <c r="M500" s="1"/>
      <c r="N500" s="1"/>
      <c r="O500" s="1"/>
      <c r="P500" s="1"/>
      <c r="Q500" s="1"/>
      <c r="R500" s="1"/>
      <c r="S500" s="1"/>
      <c r="T500" s="1"/>
      <c r="U500" s="1"/>
      <c r="V500" s="1"/>
      <c r="W500" s="1"/>
    </row>
    <row r="501" spans="1:23" ht="15.75" customHeight="1" x14ac:dyDescent="0.25">
      <c r="A501" s="2"/>
      <c r="B501" s="1"/>
      <c r="C501" s="1"/>
      <c r="D501" s="1"/>
      <c r="E501" s="1"/>
      <c r="F501" s="1"/>
      <c r="G501" s="1"/>
      <c r="H501" s="1"/>
      <c r="I501" s="1"/>
      <c r="J501" s="1"/>
      <c r="K501" s="1"/>
      <c r="L501" s="686"/>
      <c r="M501" s="1"/>
      <c r="N501" s="1"/>
      <c r="O501" s="1"/>
      <c r="P501" s="1"/>
      <c r="Q501" s="1"/>
      <c r="R501" s="1"/>
      <c r="S501" s="1"/>
      <c r="T501" s="1"/>
      <c r="U501" s="1"/>
      <c r="V501" s="1"/>
      <c r="W501" s="1"/>
    </row>
    <row r="502" spans="1:23" ht="15.75" customHeight="1" x14ac:dyDescent="0.25">
      <c r="A502" s="2"/>
      <c r="B502" s="1"/>
      <c r="C502" s="1"/>
      <c r="D502" s="1"/>
      <c r="E502" s="1"/>
      <c r="F502" s="1"/>
      <c r="G502" s="1"/>
      <c r="H502" s="1"/>
      <c r="I502" s="1"/>
      <c r="J502" s="1"/>
      <c r="K502" s="1"/>
      <c r="L502" s="686"/>
      <c r="M502" s="1"/>
      <c r="N502" s="1"/>
      <c r="O502" s="1"/>
      <c r="P502" s="1"/>
      <c r="Q502" s="1"/>
      <c r="R502" s="1"/>
      <c r="S502" s="1"/>
      <c r="T502" s="1"/>
      <c r="U502" s="1"/>
      <c r="V502" s="1"/>
      <c r="W502" s="1"/>
    </row>
    <row r="503" spans="1:23" ht="15.75" customHeight="1" x14ac:dyDescent="0.25">
      <c r="A503" s="2"/>
      <c r="B503" s="1"/>
      <c r="C503" s="1"/>
      <c r="D503" s="1"/>
      <c r="E503" s="1"/>
      <c r="F503" s="1"/>
      <c r="G503" s="1"/>
      <c r="H503" s="1"/>
      <c r="I503" s="1"/>
      <c r="J503" s="1"/>
      <c r="K503" s="1"/>
      <c r="L503" s="686"/>
      <c r="M503" s="1"/>
      <c r="N503" s="1"/>
      <c r="O503" s="1"/>
      <c r="P503" s="1"/>
      <c r="Q503" s="1"/>
      <c r="R503" s="1"/>
      <c r="S503" s="1"/>
      <c r="T503" s="1"/>
      <c r="U503" s="1"/>
      <c r="V503" s="1"/>
      <c r="W503" s="1"/>
    </row>
    <row r="504" spans="1:23" ht="15.75" customHeight="1" x14ac:dyDescent="0.25">
      <c r="A504" s="2"/>
      <c r="B504" s="1"/>
      <c r="C504" s="1"/>
      <c r="D504" s="1"/>
      <c r="E504" s="1"/>
      <c r="F504" s="1"/>
      <c r="G504" s="1"/>
      <c r="H504" s="1"/>
      <c r="I504" s="1"/>
      <c r="J504" s="1"/>
      <c r="K504" s="1"/>
      <c r="L504" s="686"/>
      <c r="M504" s="1"/>
      <c r="N504" s="1"/>
      <c r="O504" s="1"/>
      <c r="P504" s="1"/>
      <c r="Q504" s="1"/>
      <c r="R504" s="1"/>
      <c r="S504" s="1"/>
      <c r="T504" s="1"/>
      <c r="U504" s="1"/>
      <c r="V504" s="1"/>
      <c r="W504" s="1"/>
    </row>
    <row r="505" spans="1:23" ht="15.75" customHeight="1" x14ac:dyDescent="0.25">
      <c r="A505" s="2"/>
      <c r="B505" s="1"/>
      <c r="C505" s="1"/>
      <c r="D505" s="1"/>
      <c r="E505" s="1"/>
      <c r="F505" s="1"/>
      <c r="G505" s="1"/>
      <c r="H505" s="1"/>
      <c r="I505" s="1"/>
      <c r="J505" s="1"/>
      <c r="K505" s="1"/>
      <c r="L505" s="686"/>
      <c r="M505" s="1"/>
      <c r="N505" s="1"/>
      <c r="O505" s="1"/>
      <c r="P505" s="1"/>
      <c r="Q505" s="1"/>
      <c r="R505" s="1"/>
      <c r="S505" s="1"/>
      <c r="T505" s="1"/>
      <c r="U505" s="1"/>
      <c r="V505" s="1"/>
      <c r="W505" s="1"/>
    </row>
    <row r="506" spans="1:23" ht="15.75" customHeight="1" x14ac:dyDescent="0.25">
      <c r="A506" s="2"/>
      <c r="B506" s="1"/>
      <c r="C506" s="1"/>
      <c r="D506" s="1"/>
      <c r="E506" s="1"/>
      <c r="F506" s="1"/>
      <c r="G506" s="1"/>
      <c r="H506" s="1"/>
      <c r="I506" s="1"/>
      <c r="J506" s="1"/>
      <c r="K506" s="1"/>
      <c r="L506" s="686"/>
      <c r="M506" s="1"/>
      <c r="N506" s="1"/>
      <c r="O506" s="1"/>
      <c r="P506" s="1"/>
      <c r="Q506" s="1"/>
      <c r="R506" s="1"/>
      <c r="S506" s="1"/>
      <c r="T506" s="1"/>
      <c r="U506" s="1"/>
      <c r="V506" s="1"/>
      <c r="W506" s="1"/>
    </row>
    <row r="507" spans="1:23" ht="15.75" customHeight="1" x14ac:dyDescent="0.25">
      <c r="A507" s="2"/>
      <c r="B507" s="1"/>
      <c r="C507" s="1"/>
      <c r="D507" s="1"/>
      <c r="E507" s="1"/>
      <c r="F507" s="1"/>
      <c r="G507" s="1"/>
      <c r="H507" s="1"/>
      <c r="I507" s="1"/>
      <c r="J507" s="1"/>
      <c r="K507" s="1"/>
      <c r="L507" s="686"/>
      <c r="M507" s="1"/>
      <c r="N507" s="1"/>
      <c r="O507" s="1"/>
      <c r="P507" s="1"/>
      <c r="Q507" s="1"/>
      <c r="R507" s="1"/>
      <c r="S507" s="1"/>
      <c r="T507" s="1"/>
      <c r="U507" s="1"/>
      <c r="V507" s="1"/>
      <c r="W507" s="1"/>
    </row>
    <row r="508" spans="1:23" ht="15.75" customHeight="1" x14ac:dyDescent="0.25">
      <c r="A508" s="2"/>
      <c r="B508" s="1"/>
      <c r="C508" s="1"/>
      <c r="D508" s="1"/>
      <c r="E508" s="1"/>
      <c r="F508" s="1"/>
      <c r="G508" s="1"/>
      <c r="H508" s="1"/>
      <c r="I508" s="1"/>
      <c r="J508" s="1"/>
      <c r="K508" s="1"/>
      <c r="L508" s="686"/>
      <c r="M508" s="1"/>
      <c r="N508" s="1"/>
      <c r="O508" s="1"/>
      <c r="P508" s="1"/>
      <c r="Q508" s="1"/>
      <c r="R508" s="1"/>
      <c r="S508" s="1"/>
      <c r="T508" s="1"/>
      <c r="U508" s="1"/>
      <c r="V508" s="1"/>
      <c r="W508" s="1"/>
    </row>
    <row r="509" spans="1:23" ht="15.75" customHeight="1" x14ac:dyDescent="0.25">
      <c r="A509" s="2"/>
      <c r="B509" s="1"/>
      <c r="C509" s="1"/>
      <c r="D509" s="1"/>
      <c r="E509" s="1"/>
      <c r="F509" s="1"/>
      <c r="G509" s="1"/>
      <c r="H509" s="1"/>
      <c r="I509" s="1"/>
      <c r="J509" s="1"/>
      <c r="K509" s="1"/>
      <c r="L509" s="686"/>
      <c r="M509" s="1"/>
      <c r="N509" s="1"/>
      <c r="O509" s="1"/>
      <c r="P509" s="1"/>
      <c r="Q509" s="1"/>
      <c r="R509" s="1"/>
      <c r="S509" s="1"/>
      <c r="T509" s="1"/>
      <c r="U509" s="1"/>
      <c r="V509" s="1"/>
      <c r="W509" s="1"/>
    </row>
    <row r="510" spans="1:23" ht="15.75" customHeight="1" x14ac:dyDescent="0.25">
      <c r="A510" s="2"/>
      <c r="B510" s="1"/>
      <c r="C510" s="1"/>
      <c r="D510" s="1"/>
      <c r="E510" s="1"/>
      <c r="F510" s="1"/>
      <c r="G510" s="1"/>
      <c r="H510" s="1"/>
      <c r="I510" s="1"/>
      <c r="J510" s="1"/>
      <c r="K510" s="1"/>
      <c r="L510" s="686"/>
      <c r="M510" s="1"/>
      <c r="N510" s="1"/>
      <c r="O510" s="1"/>
      <c r="P510" s="1"/>
      <c r="Q510" s="1"/>
      <c r="R510" s="1"/>
      <c r="S510" s="1"/>
      <c r="T510" s="1"/>
      <c r="U510" s="1"/>
      <c r="V510" s="1"/>
      <c r="W510" s="1"/>
    </row>
    <row r="511" spans="1:23" ht="15.75" customHeight="1" x14ac:dyDescent="0.25">
      <c r="A511" s="2"/>
      <c r="B511" s="1"/>
      <c r="C511" s="1"/>
      <c r="D511" s="1"/>
      <c r="E511" s="1"/>
      <c r="F511" s="1"/>
      <c r="G511" s="1"/>
      <c r="H511" s="1"/>
      <c r="I511" s="1"/>
      <c r="J511" s="1"/>
      <c r="K511" s="1"/>
      <c r="L511" s="686"/>
      <c r="M511" s="1"/>
      <c r="N511" s="1"/>
      <c r="O511" s="1"/>
      <c r="P511" s="1"/>
      <c r="Q511" s="1"/>
      <c r="R511" s="1"/>
      <c r="S511" s="1"/>
      <c r="T511" s="1"/>
      <c r="U511" s="1"/>
      <c r="V511" s="1"/>
      <c r="W511" s="1"/>
    </row>
    <row r="512" spans="1:23" ht="15.75" customHeight="1" x14ac:dyDescent="0.25">
      <c r="A512" s="2"/>
      <c r="B512" s="1"/>
      <c r="C512" s="1"/>
      <c r="D512" s="1"/>
      <c r="E512" s="1"/>
      <c r="F512" s="1"/>
      <c r="G512" s="1"/>
      <c r="H512" s="1"/>
      <c r="I512" s="1"/>
      <c r="J512" s="1"/>
      <c r="K512" s="1"/>
      <c r="L512" s="686"/>
      <c r="M512" s="1"/>
      <c r="N512" s="1"/>
      <c r="O512" s="1"/>
      <c r="P512" s="1"/>
      <c r="Q512" s="1"/>
      <c r="R512" s="1"/>
      <c r="S512" s="1"/>
      <c r="T512" s="1"/>
      <c r="U512" s="1"/>
      <c r="V512" s="1"/>
      <c r="W512" s="1"/>
    </row>
    <row r="513" spans="1:23" ht="15.75" customHeight="1" x14ac:dyDescent="0.25">
      <c r="A513" s="2"/>
      <c r="B513" s="1"/>
      <c r="C513" s="1"/>
      <c r="D513" s="1"/>
      <c r="E513" s="1"/>
      <c r="F513" s="1"/>
      <c r="G513" s="1"/>
      <c r="H513" s="1"/>
      <c r="I513" s="1"/>
      <c r="J513" s="1"/>
      <c r="K513" s="1"/>
      <c r="L513" s="686"/>
      <c r="M513" s="1"/>
      <c r="N513" s="1"/>
      <c r="O513" s="1"/>
      <c r="P513" s="1"/>
      <c r="Q513" s="1"/>
      <c r="R513" s="1"/>
      <c r="S513" s="1"/>
      <c r="T513" s="1"/>
      <c r="U513" s="1"/>
      <c r="V513" s="1"/>
      <c r="W513" s="1"/>
    </row>
    <row r="514" spans="1:23" ht="15.75" customHeight="1" x14ac:dyDescent="0.25">
      <c r="A514" s="2"/>
      <c r="B514" s="1"/>
      <c r="C514" s="1"/>
      <c r="D514" s="1"/>
      <c r="E514" s="1"/>
      <c r="F514" s="1"/>
      <c r="G514" s="1"/>
      <c r="H514" s="1"/>
      <c r="I514" s="1"/>
      <c r="J514" s="1"/>
      <c r="K514" s="1"/>
      <c r="L514" s="686"/>
      <c r="M514" s="1"/>
      <c r="N514" s="1"/>
      <c r="O514" s="1"/>
      <c r="P514" s="1"/>
      <c r="Q514" s="1"/>
      <c r="R514" s="1"/>
      <c r="S514" s="1"/>
      <c r="T514" s="1"/>
      <c r="U514" s="1"/>
      <c r="V514" s="1"/>
      <c r="W514" s="1"/>
    </row>
    <row r="515" spans="1:23" ht="15.75" customHeight="1" x14ac:dyDescent="0.25">
      <c r="A515" s="2"/>
      <c r="B515" s="1"/>
      <c r="C515" s="1"/>
      <c r="D515" s="1"/>
      <c r="E515" s="1"/>
      <c r="F515" s="1"/>
      <c r="G515" s="1"/>
      <c r="H515" s="1"/>
      <c r="I515" s="1"/>
      <c r="J515" s="1"/>
      <c r="K515" s="1"/>
      <c r="L515" s="686"/>
      <c r="M515" s="1"/>
      <c r="N515" s="1"/>
      <c r="O515" s="1"/>
      <c r="P515" s="1"/>
      <c r="Q515" s="1"/>
      <c r="R515" s="1"/>
      <c r="S515" s="1"/>
      <c r="T515" s="1"/>
      <c r="U515" s="1"/>
      <c r="V515" s="1"/>
      <c r="W515" s="1"/>
    </row>
    <row r="516" spans="1:23" ht="15.75" customHeight="1" x14ac:dyDescent="0.25">
      <c r="A516" s="2"/>
      <c r="B516" s="1"/>
      <c r="C516" s="1"/>
      <c r="D516" s="1"/>
      <c r="E516" s="1"/>
      <c r="F516" s="1"/>
      <c r="G516" s="1"/>
      <c r="H516" s="1"/>
      <c r="I516" s="1"/>
      <c r="J516" s="1"/>
      <c r="K516" s="1"/>
      <c r="L516" s="686"/>
      <c r="M516" s="1"/>
      <c r="N516" s="1"/>
      <c r="O516" s="1"/>
      <c r="P516" s="1"/>
      <c r="Q516" s="1"/>
      <c r="R516" s="1"/>
      <c r="S516" s="1"/>
      <c r="T516" s="1"/>
      <c r="U516" s="1"/>
      <c r="V516" s="1"/>
      <c r="W516" s="1"/>
    </row>
    <row r="517" spans="1:23" ht="15.75" customHeight="1" x14ac:dyDescent="0.25">
      <c r="A517" s="2"/>
      <c r="B517" s="1"/>
      <c r="C517" s="1"/>
      <c r="D517" s="1"/>
      <c r="E517" s="1"/>
      <c r="F517" s="1"/>
      <c r="G517" s="1"/>
      <c r="H517" s="1"/>
      <c r="I517" s="1"/>
      <c r="J517" s="1"/>
      <c r="K517" s="1"/>
      <c r="L517" s="686"/>
      <c r="M517" s="1"/>
      <c r="N517" s="1"/>
      <c r="O517" s="1"/>
      <c r="P517" s="1"/>
      <c r="Q517" s="1"/>
      <c r="R517" s="1"/>
      <c r="S517" s="1"/>
      <c r="T517" s="1"/>
      <c r="U517" s="1"/>
      <c r="V517" s="1"/>
      <c r="W517" s="1"/>
    </row>
    <row r="518" spans="1:23" ht="15.75" customHeight="1" x14ac:dyDescent="0.25"/>
    <row r="519" spans="1:23" ht="15.75" customHeight="1" x14ac:dyDescent="0.25"/>
    <row r="520" spans="1:23" ht="15.75" customHeight="1" x14ac:dyDescent="0.25"/>
    <row r="521" spans="1:23" ht="15.75" customHeight="1" x14ac:dyDescent="0.25"/>
    <row r="522" spans="1:23" ht="15.75" customHeight="1" x14ac:dyDescent="0.25"/>
    <row r="523" spans="1:23" ht="15.75" customHeight="1" x14ac:dyDescent="0.25"/>
    <row r="524" spans="1:23" ht="15.75" customHeight="1" x14ac:dyDescent="0.25"/>
    <row r="525" spans="1:23" ht="15.75" customHeight="1" x14ac:dyDescent="0.25"/>
    <row r="526" spans="1:23" ht="15.75" customHeight="1" x14ac:dyDescent="0.25"/>
    <row r="527" spans="1:23" ht="15.75" customHeight="1" x14ac:dyDescent="0.25"/>
    <row r="528" spans="1:23"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232">
    <mergeCell ref="A259:M259"/>
    <mergeCell ref="A260:M260"/>
    <mergeCell ref="A261:M261"/>
    <mergeCell ref="A262:M262"/>
    <mergeCell ref="B239:B240"/>
    <mergeCell ref="C239:C240"/>
    <mergeCell ref="D239:D240"/>
    <mergeCell ref="I239:I240"/>
    <mergeCell ref="J239:J240"/>
    <mergeCell ref="K239:K240"/>
    <mergeCell ref="L239:L240"/>
    <mergeCell ref="M239:M240"/>
    <mergeCell ref="E239:E240"/>
    <mergeCell ref="F239:F240"/>
    <mergeCell ref="G239:G240"/>
    <mergeCell ref="H239:H240"/>
    <mergeCell ref="J251:J252"/>
    <mergeCell ref="K251:K252"/>
    <mergeCell ref="A249:M249"/>
    <mergeCell ref="M250:M251"/>
    <mergeCell ref="A251:A252"/>
    <mergeCell ref="C206:C207"/>
    <mergeCell ref="C209:C210"/>
    <mergeCell ref="C212:C213"/>
    <mergeCell ref="C215:C216"/>
    <mergeCell ref="C218:C219"/>
    <mergeCell ref="C221:C222"/>
    <mergeCell ref="C224:C225"/>
    <mergeCell ref="C254:C256"/>
    <mergeCell ref="C227:C228"/>
    <mergeCell ref="C230:C231"/>
    <mergeCell ref="C233:C234"/>
    <mergeCell ref="C236:C237"/>
    <mergeCell ref="A241:M241"/>
    <mergeCell ref="A242:M242"/>
    <mergeCell ref="B243:M244"/>
    <mergeCell ref="A245:D245"/>
    <mergeCell ref="A246:M246"/>
    <mergeCell ref="A247:M247"/>
    <mergeCell ref="A248:M248"/>
    <mergeCell ref="F251:F252"/>
    <mergeCell ref="G251:G252"/>
    <mergeCell ref="H251:H252"/>
    <mergeCell ref="I251:I252"/>
    <mergeCell ref="M252:M253"/>
    <mergeCell ref="E251:E252"/>
    <mergeCell ref="L251:L252"/>
    <mergeCell ref="A169:M169"/>
    <mergeCell ref="A170:M170"/>
    <mergeCell ref="A196:M196"/>
    <mergeCell ref="A197:M197"/>
    <mergeCell ref="A198:M198"/>
    <mergeCell ref="A199:M199"/>
    <mergeCell ref="M201:M202"/>
    <mergeCell ref="H202:H203"/>
    <mergeCell ref="I202:I203"/>
    <mergeCell ref="J202:J203"/>
    <mergeCell ref="K202:K203"/>
    <mergeCell ref="L202:L203"/>
    <mergeCell ref="M203:M204"/>
    <mergeCell ref="A202:A203"/>
    <mergeCell ref="E202:E203"/>
    <mergeCell ref="F202:F203"/>
    <mergeCell ref="G202:G203"/>
    <mergeCell ref="L167:L168"/>
    <mergeCell ref="M167:M168"/>
    <mergeCell ref="C167:C168"/>
    <mergeCell ref="E167:E168"/>
    <mergeCell ref="F167:F168"/>
    <mergeCell ref="G167:G168"/>
    <mergeCell ref="C144:C145"/>
    <mergeCell ref="C147:C148"/>
    <mergeCell ref="B150:B151"/>
    <mergeCell ref="C158:C159"/>
    <mergeCell ref="B167:B168"/>
    <mergeCell ref="H167:H168"/>
    <mergeCell ref="I167:I168"/>
    <mergeCell ref="J167:J168"/>
    <mergeCell ref="K167:K168"/>
    <mergeCell ref="C117:C118"/>
    <mergeCell ref="C120:C121"/>
    <mergeCell ref="C123:C124"/>
    <mergeCell ref="C126:C127"/>
    <mergeCell ref="C129:C130"/>
    <mergeCell ref="C132:C133"/>
    <mergeCell ref="C135:C136"/>
    <mergeCell ref="C138:C139"/>
    <mergeCell ref="C141:C142"/>
    <mergeCell ref="C64:C65"/>
    <mergeCell ref="C67:C68"/>
    <mergeCell ref="C70:C71"/>
    <mergeCell ref="C73:C74"/>
    <mergeCell ref="C76:C77"/>
    <mergeCell ref="G113:G114"/>
    <mergeCell ref="H113:H114"/>
    <mergeCell ref="M114:M115"/>
    <mergeCell ref="C79:C80"/>
    <mergeCell ref="C84:C85"/>
    <mergeCell ref="C87:C88"/>
    <mergeCell ref="C90:C91"/>
    <mergeCell ref="C94:C95"/>
    <mergeCell ref="C97:C98"/>
    <mergeCell ref="C100:C101"/>
    <mergeCell ref="A107:M107"/>
    <mergeCell ref="A108:M108"/>
    <mergeCell ref="A109:M109"/>
    <mergeCell ref="A110:M110"/>
    <mergeCell ref="M112:M113"/>
    <mergeCell ref="I113:I114"/>
    <mergeCell ref="J113:J114"/>
    <mergeCell ref="K113:K114"/>
    <mergeCell ref="D97:D98"/>
    <mergeCell ref="L113:L114"/>
    <mergeCell ref="G111:H111"/>
    <mergeCell ref="A113:A114"/>
    <mergeCell ref="E113:E114"/>
    <mergeCell ref="F113:F114"/>
    <mergeCell ref="B23:C23"/>
    <mergeCell ref="A24:M24"/>
    <mergeCell ref="A25:M25"/>
    <mergeCell ref="B26:F26"/>
    <mergeCell ref="B27:F30"/>
    <mergeCell ref="A53:M53"/>
    <mergeCell ref="A54:M54"/>
    <mergeCell ref="A104:M104"/>
    <mergeCell ref="A105:M105"/>
    <mergeCell ref="G58:G59"/>
    <mergeCell ref="H58:H59"/>
    <mergeCell ref="I58:I59"/>
    <mergeCell ref="J58:J59"/>
    <mergeCell ref="K58:K59"/>
    <mergeCell ref="L58:L59"/>
    <mergeCell ref="M59:M60"/>
    <mergeCell ref="A55:M55"/>
    <mergeCell ref="A56:M56"/>
    <mergeCell ref="M57:M58"/>
    <mergeCell ref="A58:A59"/>
    <mergeCell ref="E58:E59"/>
    <mergeCell ref="G7:G8"/>
    <mergeCell ref="H7:H8"/>
    <mergeCell ref="I7:I8"/>
    <mergeCell ref="J7:J8"/>
    <mergeCell ref="K7:K8"/>
    <mergeCell ref="L7:L8"/>
    <mergeCell ref="M8:M9"/>
    <mergeCell ref="B17:C17"/>
    <mergeCell ref="B22:C22"/>
    <mergeCell ref="F58:F59"/>
    <mergeCell ref="A2:M2"/>
    <mergeCell ref="A3:M3"/>
    <mergeCell ref="A4:M4"/>
    <mergeCell ref="A5:M5"/>
    <mergeCell ref="B6:C6"/>
    <mergeCell ref="M6:M7"/>
    <mergeCell ref="A7:A8"/>
    <mergeCell ref="B15:C15"/>
    <mergeCell ref="B16:C16"/>
    <mergeCell ref="E7:E8"/>
    <mergeCell ref="F7:F8"/>
    <mergeCell ref="B7:C7"/>
    <mergeCell ref="B8:C8"/>
    <mergeCell ref="B9:C9"/>
    <mergeCell ref="B10:C10"/>
    <mergeCell ref="B11:C11"/>
    <mergeCell ref="B12:C12"/>
    <mergeCell ref="B13:C13"/>
    <mergeCell ref="B14:C14"/>
    <mergeCell ref="A263:M263"/>
    <mergeCell ref="A264:M264"/>
    <mergeCell ref="A266:A267"/>
    <mergeCell ref="I266:I267"/>
    <mergeCell ref="E283:E284"/>
    <mergeCell ref="F283:F284"/>
    <mergeCell ref="G283:G284"/>
    <mergeCell ref="H283:H284"/>
    <mergeCell ref="E266:E267"/>
    <mergeCell ref="F266:F267"/>
    <mergeCell ref="G266:G267"/>
    <mergeCell ref="H266:H267"/>
    <mergeCell ref="M265:M266"/>
    <mergeCell ref="M267:M268"/>
    <mergeCell ref="M282:M283"/>
    <mergeCell ref="M284:M285"/>
    <mergeCell ref="B304:C304"/>
    <mergeCell ref="B305:C305"/>
    <mergeCell ref="B306:C306"/>
    <mergeCell ref="B307:C307"/>
    <mergeCell ref="B308:C308"/>
    <mergeCell ref="B317:F318"/>
    <mergeCell ref="E320:F320"/>
    <mergeCell ref="E321:F321"/>
    <mergeCell ref="E325:F325"/>
    <mergeCell ref="E326:F326"/>
    <mergeCell ref="E327:F327"/>
    <mergeCell ref="B309:C309"/>
    <mergeCell ref="B310:C310"/>
    <mergeCell ref="B311:C311"/>
    <mergeCell ref="B312:C312"/>
    <mergeCell ref="B313:C313"/>
    <mergeCell ref="B314:C314"/>
    <mergeCell ref="A316:I316"/>
    <mergeCell ref="H301:H302"/>
    <mergeCell ref="I301:I302"/>
    <mergeCell ref="J301:J302"/>
    <mergeCell ref="K301:K302"/>
    <mergeCell ref="L301:L302"/>
    <mergeCell ref="M300:M301"/>
    <mergeCell ref="A294:M294"/>
    <mergeCell ref="B295:M295"/>
    <mergeCell ref="A296:L296"/>
    <mergeCell ref="A297:L297"/>
    <mergeCell ref="A298:L298"/>
    <mergeCell ref="M302:M303"/>
    <mergeCell ref="I283:I284"/>
    <mergeCell ref="J283:J284"/>
    <mergeCell ref="K283:K284"/>
    <mergeCell ref="L283:L284"/>
    <mergeCell ref="B276:M276"/>
    <mergeCell ref="A277:M277"/>
    <mergeCell ref="A278:M278"/>
    <mergeCell ref="A279:M279"/>
    <mergeCell ref="A280:M280"/>
    <mergeCell ref="A283:A284"/>
    <mergeCell ref="A299:L299"/>
    <mergeCell ref="B300:C300"/>
    <mergeCell ref="A301:A302"/>
    <mergeCell ref="B301:C301"/>
    <mergeCell ref="B302:C302"/>
    <mergeCell ref="B303:C303"/>
    <mergeCell ref="E301:E302"/>
    <mergeCell ref="F301:F302"/>
    <mergeCell ref="G301:G302"/>
  </mergeCells>
  <pageMargins left="0.7" right="0.7" top="0.75" bottom="0.75" header="0" footer="0"/>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21"/>
  <sheetViews>
    <sheetView showGridLines="0" workbookViewId="0"/>
  </sheetViews>
  <sheetFormatPr defaultColWidth="12.6328125" defaultRowHeight="15" customHeight="1" x14ac:dyDescent="0.25"/>
  <cols>
    <col min="1" max="1" width="13.08984375" customWidth="1"/>
    <col min="2" max="2" width="54.90625" customWidth="1"/>
    <col min="3" max="4" width="20.36328125" customWidth="1"/>
    <col min="5" max="10" width="14.6328125" customWidth="1"/>
  </cols>
  <sheetData>
    <row r="1" spans="1:26" ht="12.5" x14ac:dyDescent="0.25">
      <c r="A1" s="302"/>
      <c r="B1" s="302"/>
      <c r="C1" s="302"/>
      <c r="D1" s="302"/>
      <c r="E1" s="302"/>
      <c r="F1" s="302"/>
      <c r="G1" s="302"/>
      <c r="H1" s="302"/>
      <c r="I1" s="302"/>
      <c r="J1" s="302"/>
      <c r="K1" s="302"/>
      <c r="L1" s="302"/>
      <c r="M1" s="302"/>
      <c r="N1" s="302"/>
      <c r="O1" s="302"/>
      <c r="P1" s="302"/>
      <c r="Q1" s="302"/>
      <c r="R1" s="302"/>
      <c r="S1" s="302"/>
      <c r="T1" s="302"/>
      <c r="U1" s="302"/>
      <c r="V1" s="302"/>
      <c r="W1" s="302"/>
      <c r="X1" s="302"/>
      <c r="Y1" s="302"/>
      <c r="Z1" s="302"/>
    </row>
    <row r="2" spans="1:26" ht="25.5" x14ac:dyDescent="0.25">
      <c r="A2" s="545" t="s">
        <v>709</v>
      </c>
      <c r="B2" s="543"/>
      <c r="C2" s="543"/>
      <c r="D2" s="543"/>
      <c r="E2" s="543"/>
      <c r="F2" s="543"/>
      <c r="G2" s="543"/>
      <c r="H2" s="543"/>
      <c r="I2" s="543"/>
      <c r="J2" s="543"/>
    </row>
    <row r="3" spans="1:26" ht="25.5" x14ac:dyDescent="0.25">
      <c r="A3" s="303"/>
      <c r="B3" s="3"/>
      <c r="C3" s="3"/>
      <c r="D3" s="3"/>
      <c r="E3" s="3"/>
      <c r="F3" s="3"/>
      <c r="G3" s="3"/>
      <c r="H3" s="3"/>
      <c r="I3" s="3"/>
      <c r="J3" s="3"/>
    </row>
    <row r="4" spans="1:26" ht="25" x14ac:dyDescent="0.25">
      <c r="A4" s="546" t="s">
        <v>147</v>
      </c>
      <c r="B4" s="543"/>
      <c r="C4" s="543"/>
      <c r="D4" s="543"/>
      <c r="E4" s="543"/>
      <c r="F4" s="543"/>
      <c r="G4" s="543"/>
      <c r="H4" s="543"/>
      <c r="I4" s="543"/>
      <c r="J4" s="543"/>
    </row>
    <row r="5" spans="1:26" ht="25.5" x14ac:dyDescent="0.25">
      <c r="A5" s="547" t="s">
        <v>148</v>
      </c>
      <c r="B5" s="543"/>
      <c r="C5" s="543"/>
      <c r="D5" s="543"/>
      <c r="E5" s="543"/>
      <c r="F5" s="543"/>
      <c r="G5" s="543"/>
      <c r="H5" s="543"/>
      <c r="I5" s="543"/>
      <c r="J5" s="543"/>
    </row>
    <row r="6" spans="1:26" ht="25.5" x14ac:dyDescent="0.25">
      <c r="A6" s="304"/>
      <c r="B6" s="8"/>
      <c r="C6" s="8"/>
      <c r="D6" s="8"/>
      <c r="E6" s="8"/>
      <c r="F6" s="8"/>
      <c r="G6" s="8"/>
      <c r="H6" s="8"/>
      <c r="I6" s="8"/>
      <c r="J6" s="8"/>
    </row>
    <row r="7" spans="1:26" ht="25" x14ac:dyDescent="0.25">
      <c r="A7" s="564"/>
      <c r="B7" s="556"/>
      <c r="C7" s="556"/>
      <c r="D7" s="556"/>
      <c r="E7" s="556"/>
      <c r="F7" s="556"/>
      <c r="G7" s="556"/>
      <c r="H7" s="556"/>
      <c r="I7" s="556"/>
      <c r="J7" s="556"/>
    </row>
    <row r="8" spans="1:26" ht="23" x14ac:dyDescent="0.25">
      <c r="A8" s="10"/>
      <c r="B8" s="23"/>
      <c r="C8" s="23"/>
      <c r="D8" s="11"/>
      <c r="E8" s="12"/>
      <c r="F8" s="12"/>
      <c r="G8" s="12"/>
      <c r="H8" s="12"/>
      <c r="I8" s="12"/>
      <c r="J8" s="13"/>
    </row>
    <row r="9" spans="1:26" ht="34.5" customHeight="1" x14ac:dyDescent="0.25">
      <c r="A9" s="550" t="s">
        <v>5</v>
      </c>
      <c r="B9" s="24" t="s">
        <v>6</v>
      </c>
      <c r="C9" s="24" t="s">
        <v>26</v>
      </c>
      <c r="D9" s="14" t="s">
        <v>7</v>
      </c>
      <c r="E9" s="552" t="s">
        <v>8</v>
      </c>
      <c r="F9" s="552" t="s">
        <v>9</v>
      </c>
      <c r="G9" s="552" t="s">
        <v>10</v>
      </c>
      <c r="H9" s="552" t="s">
        <v>11</v>
      </c>
      <c r="I9" s="552" t="s">
        <v>12</v>
      </c>
      <c r="J9" s="553" t="s">
        <v>13</v>
      </c>
    </row>
    <row r="10" spans="1:26" ht="23" x14ac:dyDescent="0.25">
      <c r="A10" s="551"/>
      <c r="B10" s="15" t="s">
        <v>14</v>
      </c>
      <c r="C10" s="15" t="s">
        <v>27</v>
      </c>
      <c r="D10" s="15" t="s">
        <v>15</v>
      </c>
      <c r="E10" s="548"/>
      <c r="F10" s="548"/>
      <c r="G10" s="548"/>
      <c r="H10" s="548"/>
      <c r="I10" s="548"/>
      <c r="J10" s="549"/>
    </row>
    <row r="11" spans="1:26" ht="23" x14ac:dyDescent="0.25">
      <c r="A11" s="305"/>
      <c r="B11" s="26"/>
      <c r="C11" s="26"/>
      <c r="D11" s="27"/>
      <c r="E11" s="306"/>
      <c r="F11" s="306"/>
      <c r="G11" s="306"/>
      <c r="H11" s="307"/>
      <c r="I11" s="306"/>
      <c r="J11" s="308"/>
    </row>
    <row r="12" spans="1:26" ht="23" x14ac:dyDescent="0.25">
      <c r="A12" s="10"/>
      <c r="B12" s="309"/>
      <c r="C12" s="309"/>
      <c r="D12" s="11"/>
      <c r="E12" s="33"/>
      <c r="F12" s="33"/>
      <c r="G12" s="33"/>
      <c r="H12" s="33"/>
      <c r="I12" s="33"/>
      <c r="J12" s="34"/>
    </row>
    <row r="13" spans="1:26" ht="23" x14ac:dyDescent="0.25">
      <c r="A13" s="310" t="s">
        <v>28</v>
      </c>
      <c r="B13" s="30" t="s">
        <v>710</v>
      </c>
      <c r="C13" s="26"/>
      <c r="D13" s="27"/>
      <c r="E13" s="28"/>
      <c r="F13" s="28"/>
      <c r="G13" s="28"/>
      <c r="H13" s="28"/>
      <c r="I13" s="28"/>
      <c r="J13" s="29"/>
    </row>
    <row r="14" spans="1:26" ht="23" x14ac:dyDescent="0.5">
      <c r="A14" s="311"/>
      <c r="B14" s="312"/>
      <c r="C14" s="312"/>
      <c r="D14" s="312"/>
      <c r="E14" s="313"/>
      <c r="F14" s="313"/>
      <c r="G14" s="313"/>
      <c r="H14" s="313"/>
      <c r="I14" s="313"/>
      <c r="J14" s="314"/>
    </row>
    <row r="15" spans="1:26" ht="23" x14ac:dyDescent="0.25">
      <c r="A15" s="315" t="s">
        <v>124</v>
      </c>
      <c r="B15" s="316" t="s">
        <v>149</v>
      </c>
      <c r="C15" s="30"/>
      <c r="D15" s="17"/>
      <c r="E15" s="317"/>
      <c r="F15" s="317"/>
      <c r="G15" s="317"/>
      <c r="H15" s="317"/>
      <c r="I15" s="317"/>
      <c r="J15" s="318"/>
    </row>
    <row r="16" spans="1:26" ht="23" x14ac:dyDescent="0.5">
      <c r="A16" s="319"/>
      <c r="B16" s="312" t="s">
        <v>150</v>
      </c>
      <c r="C16" s="30"/>
      <c r="D16" s="320" t="s">
        <v>711</v>
      </c>
      <c r="E16" s="313">
        <v>0</v>
      </c>
      <c r="F16" s="313">
        <v>0</v>
      </c>
      <c r="G16" s="313">
        <v>0</v>
      </c>
      <c r="H16" s="313">
        <v>0</v>
      </c>
      <c r="I16" s="313">
        <v>0</v>
      </c>
      <c r="J16" s="314">
        <v>0</v>
      </c>
    </row>
    <row r="17" spans="1:10" ht="23" x14ac:dyDescent="0.5">
      <c r="A17" s="319"/>
      <c r="B17" s="312" t="s">
        <v>151</v>
      </c>
      <c r="C17" s="30"/>
      <c r="D17" s="320" t="s">
        <v>712</v>
      </c>
      <c r="E17" s="313">
        <v>99150</v>
      </c>
      <c r="F17" s="313">
        <v>73443</v>
      </c>
      <c r="G17" s="313">
        <v>107214</v>
      </c>
      <c r="H17" s="313">
        <v>105602</v>
      </c>
      <c r="I17" s="313">
        <v>116104</v>
      </c>
      <c r="J17" s="314">
        <v>132908</v>
      </c>
    </row>
    <row r="18" spans="1:10" ht="23" x14ac:dyDescent="0.5">
      <c r="A18" s="319"/>
      <c r="B18" s="312" t="s">
        <v>152</v>
      </c>
      <c r="C18" s="540"/>
      <c r="D18" s="320" t="s">
        <v>713</v>
      </c>
      <c r="E18" s="313">
        <v>0</v>
      </c>
      <c r="F18" s="313">
        <v>0</v>
      </c>
      <c r="G18" s="313">
        <v>0</v>
      </c>
      <c r="H18" s="313">
        <v>693</v>
      </c>
      <c r="I18" s="313">
        <v>1296</v>
      </c>
      <c r="J18" s="314">
        <v>677</v>
      </c>
    </row>
    <row r="19" spans="1:10" ht="23" x14ac:dyDescent="0.5">
      <c r="A19" s="319"/>
      <c r="B19" s="312" t="s">
        <v>714</v>
      </c>
      <c r="C19" s="541"/>
      <c r="D19" s="320" t="s">
        <v>715</v>
      </c>
      <c r="E19" s="313">
        <v>0</v>
      </c>
      <c r="F19" s="313">
        <v>0</v>
      </c>
      <c r="G19" s="313">
        <v>0</v>
      </c>
      <c r="H19" s="313">
        <v>0</v>
      </c>
      <c r="I19" s="313">
        <v>0</v>
      </c>
      <c r="J19" s="314">
        <v>0</v>
      </c>
    </row>
    <row r="20" spans="1:10" ht="23" x14ac:dyDescent="0.5">
      <c r="A20" s="319"/>
      <c r="B20" s="312" t="s">
        <v>716</v>
      </c>
      <c r="C20" s="312"/>
      <c r="D20" s="320" t="s">
        <v>717</v>
      </c>
      <c r="E20" s="313">
        <v>353874</v>
      </c>
      <c r="F20" s="313">
        <v>253642</v>
      </c>
      <c r="G20" s="313">
        <v>391807</v>
      </c>
      <c r="H20" s="313">
        <v>332142</v>
      </c>
      <c r="I20" s="313">
        <v>569269</v>
      </c>
      <c r="J20" s="314">
        <v>443779</v>
      </c>
    </row>
    <row r="21" spans="1:10" ht="15.75" customHeight="1" x14ac:dyDescent="0.5">
      <c r="A21" s="319"/>
      <c r="B21" s="312" t="s">
        <v>153</v>
      </c>
      <c r="C21" s="312"/>
      <c r="D21" s="320" t="s">
        <v>718</v>
      </c>
      <c r="E21" s="313">
        <v>158428</v>
      </c>
      <c r="F21" s="313">
        <v>117784</v>
      </c>
      <c r="G21" s="313">
        <v>168452</v>
      </c>
      <c r="H21" s="313">
        <v>166854</v>
      </c>
      <c r="I21" s="313">
        <v>195268</v>
      </c>
      <c r="J21" s="314">
        <v>192479</v>
      </c>
    </row>
    <row r="22" spans="1:10" ht="15.75" customHeight="1" x14ac:dyDescent="0.5">
      <c r="A22" s="319"/>
      <c r="B22" s="312" t="s">
        <v>154</v>
      </c>
      <c r="C22" s="312"/>
      <c r="D22" s="320" t="s">
        <v>719</v>
      </c>
      <c r="E22" s="313">
        <v>771642</v>
      </c>
      <c r="F22" s="313">
        <v>623152</v>
      </c>
      <c r="G22" s="313">
        <v>1052675</v>
      </c>
      <c r="H22" s="313">
        <v>1201601</v>
      </c>
      <c r="I22" s="313">
        <v>790090</v>
      </c>
      <c r="J22" s="314">
        <v>966691</v>
      </c>
    </row>
    <row r="23" spans="1:10" ht="15.75" customHeight="1" x14ac:dyDescent="0.5">
      <c r="A23" s="319"/>
      <c r="B23" s="312" t="s">
        <v>155</v>
      </c>
      <c r="C23" s="312"/>
      <c r="D23" s="320" t="s">
        <v>720</v>
      </c>
      <c r="E23" s="313">
        <v>258219</v>
      </c>
      <c r="F23" s="313">
        <v>190664</v>
      </c>
      <c r="G23" s="313">
        <v>271033</v>
      </c>
      <c r="H23" s="313">
        <v>284346</v>
      </c>
      <c r="I23" s="313">
        <v>287752</v>
      </c>
      <c r="J23" s="314">
        <v>313681</v>
      </c>
    </row>
    <row r="24" spans="1:10" ht="15.75" customHeight="1" x14ac:dyDescent="0.5">
      <c r="A24" s="319"/>
      <c r="B24" s="312" t="s">
        <v>721</v>
      </c>
      <c r="C24" s="312"/>
      <c r="D24" s="320" t="s">
        <v>722</v>
      </c>
      <c r="E24" s="313">
        <v>0</v>
      </c>
      <c r="F24" s="313">
        <v>0</v>
      </c>
      <c r="G24" s="313">
        <v>0</v>
      </c>
      <c r="H24" s="313">
        <v>15358</v>
      </c>
      <c r="I24" s="313">
        <v>36265</v>
      </c>
      <c r="J24" s="314">
        <v>16090</v>
      </c>
    </row>
    <row r="25" spans="1:10" ht="15.75" customHeight="1" x14ac:dyDescent="0.5">
      <c r="A25" s="319"/>
      <c r="B25" s="312" t="s">
        <v>156</v>
      </c>
      <c r="C25" s="312"/>
      <c r="D25" s="320" t="s">
        <v>723</v>
      </c>
      <c r="E25" s="313">
        <v>732300</v>
      </c>
      <c r="F25" s="313">
        <v>531999</v>
      </c>
      <c r="G25" s="313">
        <v>822789</v>
      </c>
      <c r="H25" s="313">
        <v>755974</v>
      </c>
      <c r="I25" s="313">
        <v>1099091</v>
      </c>
      <c r="J25" s="314">
        <v>1001583</v>
      </c>
    </row>
    <row r="26" spans="1:10" ht="15.75" customHeight="1" x14ac:dyDescent="0.5">
      <c r="A26" s="319"/>
      <c r="B26" s="312" t="s">
        <v>157</v>
      </c>
      <c r="C26" s="312"/>
      <c r="D26" s="320" t="s">
        <v>724</v>
      </c>
      <c r="E26" s="313">
        <v>2400</v>
      </c>
      <c r="F26" s="313">
        <v>2185</v>
      </c>
      <c r="G26" s="313">
        <v>2755</v>
      </c>
      <c r="H26" s="313">
        <v>2756</v>
      </c>
      <c r="I26" s="313">
        <v>3299</v>
      </c>
      <c r="J26" s="314">
        <v>2889</v>
      </c>
    </row>
    <row r="27" spans="1:10" ht="15.75" customHeight="1" x14ac:dyDescent="0.5">
      <c r="A27" s="319"/>
      <c r="B27" s="312" t="s">
        <v>158</v>
      </c>
      <c r="C27" s="312"/>
      <c r="D27" s="320" t="s">
        <v>725</v>
      </c>
      <c r="E27" s="313">
        <v>0</v>
      </c>
      <c r="F27" s="313">
        <v>0</v>
      </c>
      <c r="G27" s="313">
        <v>0</v>
      </c>
      <c r="H27" s="313">
        <v>0</v>
      </c>
      <c r="I27" s="313">
        <v>999</v>
      </c>
      <c r="J27" s="314">
        <v>722</v>
      </c>
    </row>
    <row r="28" spans="1:10" ht="15.75" customHeight="1" x14ac:dyDescent="0.5">
      <c r="A28" s="319"/>
      <c r="B28" s="312" t="s">
        <v>159</v>
      </c>
      <c r="C28" s="312"/>
      <c r="D28" s="320" t="s">
        <v>726</v>
      </c>
      <c r="E28" s="313">
        <v>5352</v>
      </c>
      <c r="F28" s="313">
        <v>4465</v>
      </c>
      <c r="G28" s="313">
        <v>6917</v>
      </c>
      <c r="H28" s="313">
        <v>5573</v>
      </c>
      <c r="I28" s="313">
        <v>12391</v>
      </c>
      <c r="J28" s="314">
        <v>9215</v>
      </c>
    </row>
    <row r="29" spans="1:10" ht="15.75" customHeight="1" x14ac:dyDescent="0.5">
      <c r="A29" s="319"/>
      <c r="B29" s="312" t="s">
        <v>727</v>
      </c>
      <c r="C29" s="312"/>
      <c r="D29" s="320" t="s">
        <v>728</v>
      </c>
      <c r="E29" s="313">
        <v>504</v>
      </c>
      <c r="F29" s="313">
        <v>429</v>
      </c>
      <c r="G29" s="313">
        <v>705</v>
      </c>
      <c r="H29" s="313">
        <v>555</v>
      </c>
      <c r="I29" s="313">
        <v>1142</v>
      </c>
      <c r="J29" s="314">
        <v>971</v>
      </c>
    </row>
    <row r="30" spans="1:10" ht="15.75" customHeight="1" x14ac:dyDescent="0.5">
      <c r="A30" s="319"/>
      <c r="B30" s="312" t="s">
        <v>160</v>
      </c>
      <c r="C30" s="312"/>
      <c r="D30" s="320" t="s">
        <v>729</v>
      </c>
      <c r="E30" s="313">
        <v>73682</v>
      </c>
      <c r="F30" s="313">
        <v>57951</v>
      </c>
      <c r="G30" s="313">
        <v>86816</v>
      </c>
      <c r="H30" s="313">
        <v>84581</v>
      </c>
      <c r="I30" s="313">
        <v>111029</v>
      </c>
      <c r="J30" s="314">
        <v>105398</v>
      </c>
    </row>
    <row r="31" spans="1:10" ht="15.75" customHeight="1" x14ac:dyDescent="0.5">
      <c r="A31" s="319"/>
      <c r="B31" s="312" t="s">
        <v>161</v>
      </c>
      <c r="C31" s="312"/>
      <c r="D31" s="320" t="s">
        <v>730</v>
      </c>
      <c r="E31" s="313">
        <v>127975</v>
      </c>
      <c r="F31" s="313">
        <v>94080</v>
      </c>
      <c r="G31" s="313">
        <v>133854</v>
      </c>
      <c r="H31" s="313">
        <v>129958</v>
      </c>
      <c r="I31" s="313">
        <v>139388</v>
      </c>
      <c r="J31" s="314">
        <v>154272</v>
      </c>
    </row>
    <row r="32" spans="1:10" ht="15.75" customHeight="1" x14ac:dyDescent="0.5">
      <c r="A32" s="319"/>
      <c r="B32" s="312" t="s">
        <v>162</v>
      </c>
      <c r="C32" s="312"/>
      <c r="D32" s="320" t="s">
        <v>731</v>
      </c>
      <c r="E32" s="313">
        <v>539627</v>
      </c>
      <c r="F32" s="313">
        <v>369805</v>
      </c>
      <c r="G32" s="313">
        <v>563420</v>
      </c>
      <c r="H32" s="313">
        <v>572209</v>
      </c>
      <c r="I32" s="313">
        <v>650373</v>
      </c>
      <c r="J32" s="314">
        <v>684665</v>
      </c>
    </row>
    <row r="33" spans="1:10" ht="15.75" customHeight="1" x14ac:dyDescent="0.5">
      <c r="A33" s="319"/>
      <c r="B33" s="312" t="s">
        <v>732</v>
      </c>
      <c r="C33" s="312"/>
      <c r="D33" s="320" t="s">
        <v>733</v>
      </c>
      <c r="E33" s="313">
        <v>106159</v>
      </c>
      <c r="F33" s="313">
        <v>76514</v>
      </c>
      <c r="G33" s="313">
        <v>114161</v>
      </c>
      <c r="H33" s="313">
        <v>113003</v>
      </c>
      <c r="I33" s="313">
        <v>131214</v>
      </c>
      <c r="J33" s="314">
        <v>140868</v>
      </c>
    </row>
    <row r="34" spans="1:10" ht="15.75" customHeight="1" x14ac:dyDescent="0.5">
      <c r="A34" s="319"/>
      <c r="B34" s="312" t="s">
        <v>163</v>
      </c>
      <c r="C34" s="312"/>
      <c r="D34" s="320" t="s">
        <v>734</v>
      </c>
      <c r="E34" s="313">
        <v>108229</v>
      </c>
      <c r="F34" s="313">
        <v>83054</v>
      </c>
      <c r="G34" s="313">
        <v>120078</v>
      </c>
      <c r="H34" s="313">
        <v>127181</v>
      </c>
      <c r="I34" s="313">
        <v>125638</v>
      </c>
      <c r="J34" s="314">
        <v>133845</v>
      </c>
    </row>
    <row r="35" spans="1:10" ht="15.75" customHeight="1" x14ac:dyDescent="0.5">
      <c r="A35" s="319"/>
      <c r="B35" s="312" t="s">
        <v>164</v>
      </c>
      <c r="C35" s="312"/>
      <c r="D35" s="320" t="s">
        <v>735</v>
      </c>
      <c r="E35" s="313">
        <v>143982</v>
      </c>
      <c r="F35" s="313">
        <v>96302</v>
      </c>
      <c r="G35" s="313">
        <v>179271</v>
      </c>
      <c r="H35" s="313">
        <v>205773</v>
      </c>
      <c r="I35" s="313">
        <v>309355</v>
      </c>
      <c r="J35" s="314">
        <v>276909</v>
      </c>
    </row>
    <row r="36" spans="1:10" ht="15.75" customHeight="1" x14ac:dyDescent="0.5">
      <c r="A36" s="319"/>
      <c r="B36" s="312" t="s">
        <v>165</v>
      </c>
      <c r="C36" s="312"/>
      <c r="D36" s="320" t="s">
        <v>736</v>
      </c>
      <c r="E36" s="313">
        <v>2798</v>
      </c>
      <c r="F36" s="313">
        <v>2259</v>
      </c>
      <c r="G36" s="313">
        <v>3192</v>
      </c>
      <c r="H36" s="313">
        <v>3148</v>
      </c>
      <c r="I36" s="313">
        <v>5045</v>
      </c>
      <c r="J36" s="314">
        <v>3978</v>
      </c>
    </row>
    <row r="37" spans="1:10" ht="15.75" customHeight="1" x14ac:dyDescent="0.5">
      <c r="A37" s="319"/>
      <c r="B37" s="312" t="s">
        <v>166</v>
      </c>
      <c r="C37" s="312"/>
      <c r="D37" s="320" t="s">
        <v>737</v>
      </c>
      <c r="E37" s="313">
        <v>12345</v>
      </c>
      <c r="F37" s="313">
        <v>9634</v>
      </c>
      <c r="G37" s="313">
        <v>15313</v>
      </c>
      <c r="H37" s="313">
        <v>13645</v>
      </c>
      <c r="I37" s="313">
        <v>24750</v>
      </c>
      <c r="J37" s="314">
        <v>20992</v>
      </c>
    </row>
    <row r="38" spans="1:10" ht="15.75" customHeight="1" x14ac:dyDescent="0.5">
      <c r="A38" s="319"/>
      <c r="B38" s="312" t="s">
        <v>167</v>
      </c>
      <c r="C38" s="312"/>
      <c r="D38" s="320" t="s">
        <v>738</v>
      </c>
      <c r="E38" s="313">
        <v>297150</v>
      </c>
      <c r="F38" s="313">
        <v>237953</v>
      </c>
      <c r="G38" s="313">
        <v>347848</v>
      </c>
      <c r="H38" s="313">
        <v>349793</v>
      </c>
      <c r="I38" s="313">
        <v>453628</v>
      </c>
      <c r="J38" s="314">
        <v>416323</v>
      </c>
    </row>
    <row r="39" spans="1:10" ht="15.75" customHeight="1" x14ac:dyDescent="0.5">
      <c r="A39" s="319"/>
      <c r="B39" s="312" t="s">
        <v>168</v>
      </c>
      <c r="C39" s="312"/>
      <c r="D39" s="320" t="s">
        <v>739</v>
      </c>
      <c r="E39" s="313">
        <v>22319</v>
      </c>
      <c r="F39" s="313">
        <v>18181</v>
      </c>
      <c r="G39" s="313">
        <v>25306</v>
      </c>
      <c r="H39" s="313">
        <v>27914</v>
      </c>
      <c r="I39" s="313">
        <v>42223</v>
      </c>
      <c r="J39" s="314">
        <v>33653</v>
      </c>
    </row>
    <row r="40" spans="1:10" ht="15.75" customHeight="1" x14ac:dyDescent="0.5">
      <c r="A40" s="319"/>
      <c r="B40" s="312" t="s">
        <v>169</v>
      </c>
      <c r="C40" s="312"/>
      <c r="D40" s="320" t="s">
        <v>740</v>
      </c>
      <c r="E40" s="313">
        <v>4498</v>
      </c>
      <c r="F40" s="313">
        <v>3619</v>
      </c>
      <c r="G40" s="313">
        <v>5411</v>
      </c>
      <c r="H40" s="313">
        <v>5171</v>
      </c>
      <c r="I40" s="313">
        <v>8220</v>
      </c>
      <c r="J40" s="314">
        <v>6660</v>
      </c>
    </row>
    <row r="41" spans="1:10" ht="15.75" customHeight="1" x14ac:dyDescent="0.5">
      <c r="A41" s="319"/>
      <c r="B41" s="312" t="s">
        <v>170</v>
      </c>
      <c r="C41" s="312"/>
      <c r="D41" s="320" t="s">
        <v>741</v>
      </c>
      <c r="E41" s="313">
        <v>219099</v>
      </c>
      <c r="F41" s="313">
        <v>159464</v>
      </c>
      <c r="G41" s="313">
        <v>229021</v>
      </c>
      <c r="H41" s="313">
        <v>228718</v>
      </c>
      <c r="I41" s="313">
        <v>227706</v>
      </c>
      <c r="J41" s="314">
        <v>276030</v>
      </c>
    </row>
    <row r="42" spans="1:10" ht="15.75" customHeight="1" x14ac:dyDescent="0.5">
      <c r="A42" s="319"/>
      <c r="B42" s="312" t="s">
        <v>171</v>
      </c>
      <c r="C42" s="312"/>
      <c r="D42" s="320" t="s">
        <v>742</v>
      </c>
      <c r="E42" s="313">
        <v>41606</v>
      </c>
      <c r="F42" s="313">
        <v>35630</v>
      </c>
      <c r="G42" s="313">
        <v>46574</v>
      </c>
      <c r="H42" s="313">
        <v>48444</v>
      </c>
      <c r="I42" s="313">
        <v>44516</v>
      </c>
      <c r="J42" s="314">
        <v>46949</v>
      </c>
    </row>
    <row r="43" spans="1:10" ht="15.75" customHeight="1" x14ac:dyDescent="0.5">
      <c r="A43" s="319"/>
      <c r="B43" s="312" t="s">
        <v>172</v>
      </c>
      <c r="C43" s="312"/>
      <c r="D43" s="320" t="s">
        <v>743</v>
      </c>
      <c r="E43" s="313">
        <v>0</v>
      </c>
      <c r="F43" s="313">
        <v>0</v>
      </c>
      <c r="G43" s="313">
        <v>0</v>
      </c>
      <c r="H43" s="313">
        <v>1683</v>
      </c>
      <c r="I43" s="313">
        <v>4775</v>
      </c>
      <c r="J43" s="314">
        <v>3613</v>
      </c>
    </row>
    <row r="44" spans="1:10" ht="15.75" customHeight="1" x14ac:dyDescent="0.5">
      <c r="A44" s="319"/>
      <c r="B44" s="312" t="s">
        <v>173</v>
      </c>
      <c r="C44" s="312"/>
      <c r="D44" s="320" t="s">
        <v>744</v>
      </c>
      <c r="E44" s="313">
        <v>4583</v>
      </c>
      <c r="F44" s="313">
        <v>3834</v>
      </c>
      <c r="G44" s="313">
        <v>5616</v>
      </c>
      <c r="H44" s="313">
        <v>5111</v>
      </c>
      <c r="I44" s="313">
        <v>10154</v>
      </c>
      <c r="J44" s="314">
        <v>6652</v>
      </c>
    </row>
    <row r="45" spans="1:10" ht="15.75" customHeight="1" x14ac:dyDescent="0.5">
      <c r="A45" s="319"/>
      <c r="B45" s="312" t="s">
        <v>174</v>
      </c>
      <c r="C45" s="312"/>
      <c r="D45" s="320" t="s">
        <v>745</v>
      </c>
      <c r="E45" s="313">
        <v>0</v>
      </c>
      <c r="F45" s="313">
        <v>0</v>
      </c>
      <c r="G45" s="313">
        <v>0</v>
      </c>
      <c r="H45" s="313">
        <v>0</v>
      </c>
      <c r="I45" s="313">
        <v>0</v>
      </c>
      <c r="J45" s="314">
        <v>0</v>
      </c>
    </row>
    <row r="46" spans="1:10" ht="15.75" customHeight="1" x14ac:dyDescent="0.5">
      <c r="A46" s="319"/>
      <c r="B46" s="312" t="s">
        <v>175</v>
      </c>
      <c r="C46" s="312"/>
      <c r="D46" s="320" t="s">
        <v>746</v>
      </c>
      <c r="E46" s="313">
        <v>0</v>
      </c>
      <c r="F46" s="313">
        <v>0</v>
      </c>
      <c r="G46" s="313">
        <v>0</v>
      </c>
      <c r="H46" s="313">
        <v>0</v>
      </c>
      <c r="I46" s="313">
        <v>737</v>
      </c>
      <c r="J46" s="314">
        <v>541</v>
      </c>
    </row>
    <row r="47" spans="1:10" ht="15.75" customHeight="1" x14ac:dyDescent="0.5">
      <c r="A47" s="319"/>
      <c r="B47" s="312" t="s">
        <v>176</v>
      </c>
      <c r="C47" s="312"/>
      <c r="D47" s="320" t="s">
        <v>747</v>
      </c>
      <c r="E47" s="313">
        <v>72198</v>
      </c>
      <c r="F47" s="313">
        <v>60243</v>
      </c>
      <c r="G47" s="313">
        <v>81138</v>
      </c>
      <c r="H47" s="313">
        <v>79057</v>
      </c>
      <c r="I47" s="313">
        <v>85616</v>
      </c>
      <c r="J47" s="314">
        <v>81140</v>
      </c>
    </row>
    <row r="48" spans="1:10" ht="15.75" customHeight="1" x14ac:dyDescent="0.5">
      <c r="A48" s="319"/>
      <c r="B48" s="312" t="s">
        <v>177</v>
      </c>
      <c r="C48" s="312"/>
      <c r="D48" s="320" t="s">
        <v>748</v>
      </c>
      <c r="E48" s="313">
        <v>155328</v>
      </c>
      <c r="F48" s="313">
        <v>108250</v>
      </c>
      <c r="G48" s="313">
        <v>165690</v>
      </c>
      <c r="H48" s="313">
        <v>164433</v>
      </c>
      <c r="I48" s="313">
        <v>184294</v>
      </c>
      <c r="J48" s="314">
        <v>199782</v>
      </c>
    </row>
    <row r="49" spans="1:10" ht="15.75" customHeight="1" x14ac:dyDescent="0.5">
      <c r="A49" s="319"/>
      <c r="B49" s="312" t="s">
        <v>178</v>
      </c>
      <c r="C49" s="312"/>
      <c r="D49" s="320" t="s">
        <v>749</v>
      </c>
      <c r="E49" s="313">
        <v>0</v>
      </c>
      <c r="F49" s="313">
        <v>0</v>
      </c>
      <c r="G49" s="313">
        <v>0</v>
      </c>
      <c r="H49" s="313">
        <v>958</v>
      </c>
      <c r="I49" s="313">
        <v>1937</v>
      </c>
      <c r="J49" s="314">
        <v>1458</v>
      </c>
    </row>
    <row r="50" spans="1:10" ht="15.75" customHeight="1" x14ac:dyDescent="0.5">
      <c r="A50" s="319"/>
      <c r="B50" s="312" t="s">
        <v>179</v>
      </c>
      <c r="C50" s="312"/>
      <c r="D50" s="320" t="s">
        <v>750</v>
      </c>
      <c r="E50" s="313">
        <v>167900</v>
      </c>
      <c r="F50" s="313">
        <v>125743</v>
      </c>
      <c r="G50" s="313">
        <v>184528</v>
      </c>
      <c r="H50" s="313">
        <v>176375</v>
      </c>
      <c r="I50" s="313">
        <v>204157</v>
      </c>
      <c r="J50" s="314">
        <v>214832</v>
      </c>
    </row>
    <row r="51" spans="1:10" ht="15.75" customHeight="1" x14ac:dyDescent="0.5">
      <c r="A51" s="319"/>
      <c r="B51" s="312" t="s">
        <v>180</v>
      </c>
      <c r="C51" s="312"/>
      <c r="D51" s="320" t="s">
        <v>751</v>
      </c>
      <c r="E51" s="313">
        <v>181880</v>
      </c>
      <c r="F51" s="313">
        <v>139551</v>
      </c>
      <c r="G51" s="313">
        <v>196003</v>
      </c>
      <c r="H51" s="313">
        <v>195123</v>
      </c>
      <c r="I51" s="313">
        <v>200515</v>
      </c>
      <c r="J51" s="314">
        <v>219200</v>
      </c>
    </row>
    <row r="52" spans="1:10" ht="15.75" customHeight="1" x14ac:dyDescent="0.5">
      <c r="A52" s="319"/>
      <c r="B52" s="312" t="s">
        <v>181</v>
      </c>
      <c r="C52" s="312"/>
      <c r="D52" s="320" t="s">
        <v>752</v>
      </c>
      <c r="E52" s="313">
        <v>42820</v>
      </c>
      <c r="F52" s="313">
        <v>29977</v>
      </c>
      <c r="G52" s="313">
        <v>45702</v>
      </c>
      <c r="H52" s="313">
        <v>44873</v>
      </c>
      <c r="I52" s="313">
        <v>53046</v>
      </c>
      <c r="J52" s="314">
        <v>53873</v>
      </c>
    </row>
    <row r="53" spans="1:10" ht="15.75" customHeight="1" x14ac:dyDescent="0.5">
      <c r="A53" s="319"/>
      <c r="B53" s="312" t="s">
        <v>182</v>
      </c>
      <c r="C53" s="312"/>
      <c r="D53" s="320" t="s">
        <v>753</v>
      </c>
      <c r="E53" s="313">
        <v>0</v>
      </c>
      <c r="F53" s="313">
        <v>0</v>
      </c>
      <c r="G53" s="313">
        <v>0</v>
      </c>
      <c r="H53" s="313">
        <v>2009</v>
      </c>
      <c r="I53" s="313">
        <v>5835</v>
      </c>
      <c r="J53" s="314">
        <v>4171</v>
      </c>
    </row>
    <row r="54" spans="1:10" ht="15.75" customHeight="1" x14ac:dyDescent="0.5">
      <c r="A54" s="319"/>
      <c r="B54" s="312" t="s">
        <v>183</v>
      </c>
      <c r="C54" s="312"/>
      <c r="D54" s="320" t="s">
        <v>754</v>
      </c>
      <c r="E54" s="313">
        <v>5308</v>
      </c>
      <c r="F54" s="313">
        <v>4556</v>
      </c>
      <c r="G54" s="313">
        <v>6609</v>
      </c>
      <c r="H54" s="313">
        <v>5077</v>
      </c>
      <c r="I54" s="313">
        <v>7938</v>
      </c>
      <c r="J54" s="314">
        <v>7348</v>
      </c>
    </row>
    <row r="55" spans="1:10" ht="15.75" customHeight="1" x14ac:dyDescent="0.5">
      <c r="A55" s="319"/>
      <c r="B55" s="312" t="s">
        <v>184</v>
      </c>
      <c r="C55" s="312"/>
      <c r="D55" s="320" t="s">
        <v>755</v>
      </c>
      <c r="E55" s="313">
        <v>76954</v>
      </c>
      <c r="F55" s="313">
        <v>58129</v>
      </c>
      <c r="G55" s="313">
        <v>81790</v>
      </c>
      <c r="H55" s="313">
        <v>80066</v>
      </c>
      <c r="I55" s="313">
        <v>88661</v>
      </c>
      <c r="J55" s="314">
        <v>118141</v>
      </c>
    </row>
    <row r="56" spans="1:10" ht="15.75" customHeight="1" x14ac:dyDescent="0.5">
      <c r="A56" s="319"/>
      <c r="B56" s="312" t="s">
        <v>185</v>
      </c>
      <c r="C56" s="312"/>
      <c r="D56" s="320" t="s">
        <v>756</v>
      </c>
      <c r="E56" s="313">
        <v>305940</v>
      </c>
      <c r="F56" s="313">
        <v>198224</v>
      </c>
      <c r="G56" s="313">
        <v>299034</v>
      </c>
      <c r="H56" s="313">
        <v>318452</v>
      </c>
      <c r="I56" s="313">
        <v>311558</v>
      </c>
      <c r="J56" s="314">
        <v>395122</v>
      </c>
    </row>
    <row r="57" spans="1:10" ht="15.75" customHeight="1" x14ac:dyDescent="0.5">
      <c r="A57" s="319"/>
      <c r="B57" s="312" t="s">
        <v>186</v>
      </c>
      <c r="C57" s="312"/>
      <c r="D57" s="320" t="s">
        <v>757</v>
      </c>
      <c r="E57" s="313">
        <v>3697</v>
      </c>
      <c r="F57" s="313">
        <v>2892</v>
      </c>
      <c r="G57" s="313">
        <v>4678</v>
      </c>
      <c r="H57" s="313">
        <v>4490</v>
      </c>
      <c r="I57" s="313">
        <v>8178</v>
      </c>
      <c r="J57" s="314">
        <v>7251</v>
      </c>
    </row>
    <row r="58" spans="1:10" ht="15.75" customHeight="1" x14ac:dyDescent="0.5">
      <c r="A58" s="319"/>
      <c r="B58" s="312" t="s">
        <v>187</v>
      </c>
      <c r="C58" s="312"/>
      <c r="D58" s="320" t="s">
        <v>758</v>
      </c>
      <c r="E58" s="313">
        <v>0</v>
      </c>
      <c r="F58" s="313">
        <v>0</v>
      </c>
      <c r="G58" s="313">
        <v>0</v>
      </c>
      <c r="H58" s="313">
        <v>107</v>
      </c>
      <c r="I58" s="313">
        <v>279</v>
      </c>
      <c r="J58" s="314">
        <v>149</v>
      </c>
    </row>
    <row r="59" spans="1:10" ht="15.75" customHeight="1" x14ac:dyDescent="0.5">
      <c r="A59" s="319"/>
      <c r="B59" s="312" t="s">
        <v>759</v>
      </c>
      <c r="C59" s="312"/>
      <c r="D59" s="320" t="s">
        <v>760</v>
      </c>
      <c r="E59" s="313">
        <v>0</v>
      </c>
      <c r="F59" s="313">
        <v>0</v>
      </c>
      <c r="G59" s="313">
        <v>0</v>
      </c>
      <c r="H59" s="313">
        <v>1004</v>
      </c>
      <c r="I59" s="313">
        <v>2637</v>
      </c>
      <c r="J59" s="314">
        <v>2000</v>
      </c>
    </row>
    <row r="60" spans="1:10" ht="15.75" customHeight="1" x14ac:dyDescent="0.5">
      <c r="A60" s="319"/>
      <c r="B60" s="312" t="s">
        <v>188</v>
      </c>
      <c r="C60" s="312"/>
      <c r="D60" s="320" t="s">
        <v>761</v>
      </c>
      <c r="E60" s="313">
        <v>32347</v>
      </c>
      <c r="F60" s="313">
        <v>24248</v>
      </c>
      <c r="G60" s="313">
        <v>33976</v>
      </c>
      <c r="H60" s="313">
        <v>36910</v>
      </c>
      <c r="I60" s="313">
        <v>33706</v>
      </c>
      <c r="J60" s="314">
        <v>59643</v>
      </c>
    </row>
    <row r="61" spans="1:10" ht="15.75" customHeight="1" x14ac:dyDescent="0.5">
      <c r="A61" s="319"/>
      <c r="B61" s="312" t="s">
        <v>189</v>
      </c>
      <c r="C61" s="312"/>
      <c r="D61" s="320" t="s">
        <v>762</v>
      </c>
      <c r="E61" s="313">
        <v>229276</v>
      </c>
      <c r="F61" s="313">
        <v>178225</v>
      </c>
      <c r="G61" s="313">
        <v>254888</v>
      </c>
      <c r="H61" s="313">
        <v>261769</v>
      </c>
      <c r="I61" s="313">
        <v>261976</v>
      </c>
      <c r="J61" s="314">
        <v>269624</v>
      </c>
    </row>
    <row r="62" spans="1:10" ht="15.75" customHeight="1" x14ac:dyDescent="0.5">
      <c r="A62" s="319"/>
      <c r="B62" s="312" t="s">
        <v>190</v>
      </c>
      <c r="C62" s="312"/>
      <c r="D62" s="320" t="s">
        <v>763</v>
      </c>
      <c r="E62" s="313">
        <v>131228</v>
      </c>
      <c r="F62" s="313">
        <v>106247</v>
      </c>
      <c r="G62" s="313">
        <v>140826</v>
      </c>
      <c r="H62" s="313">
        <v>142056</v>
      </c>
      <c r="I62" s="313">
        <v>127049</v>
      </c>
      <c r="J62" s="314">
        <v>149813</v>
      </c>
    </row>
    <row r="63" spans="1:10" ht="15.75" customHeight="1" x14ac:dyDescent="0.5">
      <c r="A63" s="319"/>
      <c r="B63" s="312" t="s">
        <v>191</v>
      </c>
      <c r="C63" s="312"/>
      <c r="D63" s="320" t="s">
        <v>764</v>
      </c>
      <c r="E63" s="313">
        <v>138237</v>
      </c>
      <c r="F63" s="313">
        <v>98927</v>
      </c>
      <c r="G63" s="313">
        <v>153760</v>
      </c>
      <c r="H63" s="313">
        <v>157176</v>
      </c>
      <c r="I63" s="313">
        <v>170338</v>
      </c>
      <c r="J63" s="314">
        <v>194982</v>
      </c>
    </row>
    <row r="64" spans="1:10" ht="15.75" customHeight="1" x14ac:dyDescent="0.5">
      <c r="A64" s="319"/>
      <c r="B64" s="312" t="s">
        <v>192</v>
      </c>
      <c r="C64" s="312"/>
      <c r="D64" s="320" t="s">
        <v>765</v>
      </c>
      <c r="E64" s="313">
        <v>7942</v>
      </c>
      <c r="F64" s="313">
        <v>5870</v>
      </c>
      <c r="G64" s="313">
        <v>12221</v>
      </c>
      <c r="H64" s="313">
        <v>8145</v>
      </c>
      <c r="I64" s="313">
        <v>33052</v>
      </c>
      <c r="J64" s="314">
        <v>19537</v>
      </c>
    </row>
    <row r="65" spans="1:10" ht="15.75" customHeight="1" x14ac:dyDescent="0.5">
      <c r="A65" s="319"/>
      <c r="B65" s="312" t="s">
        <v>193</v>
      </c>
      <c r="C65" s="312"/>
      <c r="D65" s="320" t="s">
        <v>766</v>
      </c>
      <c r="E65" s="313">
        <v>232852</v>
      </c>
      <c r="F65" s="313">
        <v>179593</v>
      </c>
      <c r="G65" s="313">
        <v>264580</v>
      </c>
      <c r="H65" s="313">
        <v>345749</v>
      </c>
      <c r="I65" s="313">
        <v>473776</v>
      </c>
      <c r="J65" s="314">
        <v>371489</v>
      </c>
    </row>
    <row r="66" spans="1:10" ht="15.75" customHeight="1" x14ac:dyDescent="0.5">
      <c r="A66" s="319"/>
      <c r="B66" s="312" t="s">
        <v>194</v>
      </c>
      <c r="C66" s="312"/>
      <c r="D66" s="320" t="s">
        <v>767</v>
      </c>
      <c r="E66" s="313">
        <v>66435</v>
      </c>
      <c r="F66" s="313">
        <v>52176</v>
      </c>
      <c r="G66" s="313">
        <v>72385</v>
      </c>
      <c r="H66" s="313">
        <v>72134</v>
      </c>
      <c r="I66" s="313">
        <v>82788</v>
      </c>
      <c r="J66" s="314">
        <v>78600</v>
      </c>
    </row>
    <row r="67" spans="1:10" ht="15.75" customHeight="1" x14ac:dyDescent="0.5">
      <c r="A67" s="319"/>
      <c r="B67" s="312" t="s">
        <v>195</v>
      </c>
      <c r="C67" s="312"/>
      <c r="D67" s="320" t="s">
        <v>768</v>
      </c>
      <c r="E67" s="313">
        <v>330400</v>
      </c>
      <c r="F67" s="313">
        <v>232058</v>
      </c>
      <c r="G67" s="313">
        <v>354786</v>
      </c>
      <c r="H67" s="313">
        <v>351913</v>
      </c>
      <c r="I67" s="313">
        <v>386224</v>
      </c>
      <c r="J67" s="314">
        <v>377423</v>
      </c>
    </row>
    <row r="68" spans="1:10" ht="15.75" customHeight="1" x14ac:dyDescent="0.5">
      <c r="A68" s="319"/>
      <c r="B68" s="312" t="s">
        <v>196</v>
      </c>
      <c r="C68" s="312"/>
      <c r="D68" s="320" t="s">
        <v>769</v>
      </c>
      <c r="E68" s="313">
        <v>209241</v>
      </c>
      <c r="F68" s="313">
        <v>166760</v>
      </c>
      <c r="G68" s="313">
        <v>236799</v>
      </c>
      <c r="H68" s="313">
        <v>220004</v>
      </c>
      <c r="I68" s="313">
        <v>360514</v>
      </c>
      <c r="J68" s="314">
        <v>284713</v>
      </c>
    </row>
    <row r="69" spans="1:10" ht="15.75" customHeight="1" x14ac:dyDescent="0.5">
      <c r="A69" s="319"/>
      <c r="B69" s="312" t="s">
        <v>197</v>
      </c>
      <c r="C69" s="312"/>
      <c r="D69" s="320" t="s">
        <v>770</v>
      </c>
      <c r="E69" s="313">
        <v>3797</v>
      </c>
      <c r="F69" s="313">
        <v>3001</v>
      </c>
      <c r="G69" s="313">
        <v>3675</v>
      </c>
      <c r="H69" s="313">
        <v>3330</v>
      </c>
      <c r="I69" s="313">
        <v>4357</v>
      </c>
      <c r="J69" s="314">
        <v>4298</v>
      </c>
    </row>
    <row r="70" spans="1:10" ht="15.75" customHeight="1" x14ac:dyDescent="0.5">
      <c r="A70" s="319"/>
      <c r="B70" s="312" t="s">
        <v>198</v>
      </c>
      <c r="C70" s="312"/>
      <c r="D70" s="320" t="s">
        <v>771</v>
      </c>
      <c r="E70" s="313">
        <v>14660</v>
      </c>
      <c r="F70" s="313">
        <v>10262</v>
      </c>
      <c r="G70" s="313">
        <v>15607</v>
      </c>
      <c r="H70" s="313">
        <v>13680</v>
      </c>
      <c r="I70" s="313">
        <v>27089</v>
      </c>
      <c r="J70" s="314">
        <v>24561</v>
      </c>
    </row>
    <row r="71" spans="1:10" ht="15.75" customHeight="1" x14ac:dyDescent="0.5">
      <c r="A71" s="319"/>
      <c r="B71" s="312" t="s">
        <v>199</v>
      </c>
      <c r="C71" s="312"/>
      <c r="D71" s="320" t="s">
        <v>772</v>
      </c>
      <c r="E71" s="313">
        <v>2129</v>
      </c>
      <c r="F71" s="313">
        <v>1827</v>
      </c>
      <c r="G71" s="313">
        <v>2777</v>
      </c>
      <c r="H71" s="313">
        <v>2259</v>
      </c>
      <c r="I71" s="313">
        <v>4641</v>
      </c>
      <c r="J71" s="314">
        <v>3172</v>
      </c>
    </row>
    <row r="72" spans="1:10" ht="15.75" customHeight="1" x14ac:dyDescent="0.5">
      <c r="A72" s="319"/>
      <c r="B72" s="312" t="s">
        <v>200</v>
      </c>
      <c r="C72" s="312"/>
      <c r="D72" s="320" t="s">
        <v>773</v>
      </c>
      <c r="E72" s="313">
        <v>34522</v>
      </c>
      <c r="F72" s="313">
        <v>25280</v>
      </c>
      <c r="G72" s="313">
        <v>36162</v>
      </c>
      <c r="H72" s="313">
        <v>32836</v>
      </c>
      <c r="I72" s="313">
        <v>37329</v>
      </c>
      <c r="J72" s="314">
        <v>47300</v>
      </c>
    </row>
    <row r="73" spans="1:10" ht="15.75" customHeight="1" x14ac:dyDescent="0.5">
      <c r="A73" s="319"/>
      <c r="B73" s="312" t="s">
        <v>201</v>
      </c>
      <c r="C73" s="312"/>
      <c r="D73" s="320" t="s">
        <v>774</v>
      </c>
      <c r="E73" s="313">
        <v>8497</v>
      </c>
      <c r="F73" s="313">
        <v>6818</v>
      </c>
      <c r="G73" s="313">
        <v>9670</v>
      </c>
      <c r="H73" s="313">
        <v>8832</v>
      </c>
      <c r="I73" s="313">
        <v>14115</v>
      </c>
      <c r="J73" s="314">
        <v>12356</v>
      </c>
    </row>
    <row r="74" spans="1:10" ht="15.75" customHeight="1" x14ac:dyDescent="0.5">
      <c r="A74" s="319"/>
      <c r="B74" s="312" t="s">
        <v>775</v>
      </c>
      <c r="C74" s="312"/>
      <c r="D74" s="320" t="s">
        <v>776</v>
      </c>
      <c r="E74" s="313">
        <v>68721</v>
      </c>
      <c r="F74" s="313">
        <v>52353</v>
      </c>
      <c r="G74" s="313">
        <v>70998</v>
      </c>
      <c r="H74" s="313">
        <v>65642</v>
      </c>
      <c r="I74" s="313">
        <v>65101</v>
      </c>
      <c r="J74" s="314">
        <v>104024</v>
      </c>
    </row>
    <row r="75" spans="1:10" ht="15.75" customHeight="1" x14ac:dyDescent="0.5">
      <c r="A75" s="319"/>
      <c r="B75" s="312" t="s">
        <v>202</v>
      </c>
      <c r="C75" s="312"/>
      <c r="D75" s="320" t="s">
        <v>777</v>
      </c>
      <c r="E75" s="313">
        <v>5682</v>
      </c>
      <c r="F75" s="313">
        <v>4198</v>
      </c>
      <c r="G75" s="313">
        <v>7454</v>
      </c>
      <c r="H75" s="313">
        <v>4068</v>
      </c>
      <c r="I75" s="313">
        <v>16543</v>
      </c>
      <c r="J75" s="314">
        <v>9288</v>
      </c>
    </row>
    <row r="76" spans="1:10" ht="15.75" customHeight="1" x14ac:dyDescent="0.5">
      <c r="A76" s="319"/>
      <c r="B76" s="312" t="s">
        <v>203</v>
      </c>
      <c r="C76" s="312"/>
      <c r="D76" s="320" t="s">
        <v>778</v>
      </c>
      <c r="E76" s="313">
        <v>17644</v>
      </c>
      <c r="F76" s="313">
        <v>14220</v>
      </c>
      <c r="G76" s="313">
        <v>20398</v>
      </c>
      <c r="H76" s="313">
        <v>18575</v>
      </c>
      <c r="I76" s="313">
        <v>23883</v>
      </c>
      <c r="J76" s="314">
        <v>22165</v>
      </c>
    </row>
    <row r="77" spans="1:10" ht="15.75" customHeight="1" x14ac:dyDescent="0.5">
      <c r="A77" s="319"/>
      <c r="B77" s="312" t="s">
        <v>204</v>
      </c>
      <c r="C77" s="312"/>
      <c r="D77" s="320" t="s">
        <v>779</v>
      </c>
      <c r="E77" s="313">
        <v>21057</v>
      </c>
      <c r="F77" s="313">
        <v>12647</v>
      </c>
      <c r="G77" s="313">
        <v>17898</v>
      </c>
      <c r="H77" s="313">
        <v>20879</v>
      </c>
      <c r="I77" s="313">
        <v>60952</v>
      </c>
      <c r="J77" s="314">
        <v>44413</v>
      </c>
    </row>
    <row r="78" spans="1:10" ht="15.75" customHeight="1" x14ac:dyDescent="0.5">
      <c r="A78" s="319"/>
      <c r="B78" s="312" t="s">
        <v>205</v>
      </c>
      <c r="C78" s="312"/>
      <c r="D78" s="320" t="s">
        <v>780</v>
      </c>
      <c r="E78" s="313">
        <v>22569</v>
      </c>
      <c r="F78" s="313">
        <v>17263</v>
      </c>
      <c r="G78" s="313">
        <v>25907</v>
      </c>
      <c r="H78" s="313">
        <v>26290</v>
      </c>
      <c r="I78" s="313">
        <v>37479</v>
      </c>
      <c r="J78" s="314">
        <v>35817</v>
      </c>
    </row>
    <row r="79" spans="1:10" ht="15.75" customHeight="1" x14ac:dyDescent="0.5">
      <c r="A79" s="319"/>
      <c r="B79" s="312" t="s">
        <v>206</v>
      </c>
      <c r="C79" s="312"/>
      <c r="D79" s="320" t="s">
        <v>781</v>
      </c>
      <c r="E79" s="313">
        <v>21037</v>
      </c>
      <c r="F79" s="313">
        <v>17488</v>
      </c>
      <c r="G79" s="313">
        <v>27306</v>
      </c>
      <c r="H79" s="313">
        <v>26061</v>
      </c>
      <c r="I79" s="313">
        <v>37595</v>
      </c>
      <c r="J79" s="314">
        <v>37180</v>
      </c>
    </row>
    <row r="80" spans="1:10" ht="15.75" customHeight="1" x14ac:dyDescent="0.5">
      <c r="A80" s="319"/>
      <c r="B80" s="312" t="s">
        <v>207</v>
      </c>
      <c r="C80" s="312"/>
      <c r="D80" s="320" t="s">
        <v>782</v>
      </c>
      <c r="E80" s="313">
        <v>21267</v>
      </c>
      <c r="F80" s="313">
        <v>15640</v>
      </c>
      <c r="G80" s="313">
        <v>23508</v>
      </c>
      <c r="H80" s="313">
        <v>23062</v>
      </c>
      <c r="I80" s="313">
        <v>29150</v>
      </c>
      <c r="J80" s="314">
        <v>26832</v>
      </c>
    </row>
    <row r="81" spans="1:10" ht="15.75" customHeight="1" x14ac:dyDescent="0.5">
      <c r="A81" s="319"/>
      <c r="B81" s="312" t="s">
        <v>208</v>
      </c>
      <c r="C81" s="312"/>
      <c r="D81" s="320" t="s">
        <v>783</v>
      </c>
      <c r="E81" s="313">
        <v>263963</v>
      </c>
      <c r="F81" s="313">
        <v>186750</v>
      </c>
      <c r="G81" s="313">
        <v>280843</v>
      </c>
      <c r="H81" s="313">
        <v>292785</v>
      </c>
      <c r="I81" s="313">
        <v>293798</v>
      </c>
      <c r="J81" s="314">
        <v>339131</v>
      </c>
    </row>
    <row r="82" spans="1:10" ht="15.75" customHeight="1" x14ac:dyDescent="0.5">
      <c r="A82" s="311"/>
      <c r="B82" s="312"/>
      <c r="C82" s="312"/>
      <c r="D82" s="312"/>
      <c r="E82" s="313"/>
      <c r="F82" s="313"/>
      <c r="G82" s="313"/>
      <c r="H82" s="313"/>
      <c r="I82" s="313"/>
      <c r="J82" s="314"/>
    </row>
    <row r="83" spans="1:10" ht="15.75" customHeight="1" x14ac:dyDescent="0.25">
      <c r="A83" s="310" t="s">
        <v>39</v>
      </c>
      <c r="B83" s="30" t="s">
        <v>784</v>
      </c>
      <c r="C83" s="312"/>
      <c r="D83" s="312"/>
      <c r="E83" s="313"/>
      <c r="F83" s="313"/>
      <c r="G83" s="313"/>
      <c r="H83" s="313"/>
      <c r="I83" s="313"/>
      <c r="J83" s="314"/>
    </row>
    <row r="84" spans="1:10" ht="15.75" customHeight="1" x14ac:dyDescent="0.5">
      <c r="A84" s="311"/>
      <c r="B84" s="312"/>
      <c r="C84" s="312"/>
      <c r="D84" s="312"/>
      <c r="E84" s="313"/>
      <c r="F84" s="313"/>
      <c r="G84" s="313"/>
      <c r="H84" s="313"/>
      <c r="I84" s="313"/>
      <c r="J84" s="314"/>
    </row>
    <row r="85" spans="1:10" ht="15.75" customHeight="1" x14ac:dyDescent="0.25">
      <c r="A85" s="321" t="s">
        <v>124</v>
      </c>
      <c r="B85" s="322" t="s">
        <v>209</v>
      </c>
      <c r="C85" s="312"/>
      <c r="D85" s="312"/>
      <c r="E85" s="313"/>
      <c r="F85" s="313"/>
      <c r="G85" s="313"/>
      <c r="H85" s="313"/>
      <c r="I85" s="313"/>
      <c r="J85" s="314"/>
    </row>
    <row r="86" spans="1:10" ht="15.75" customHeight="1" x14ac:dyDescent="0.25">
      <c r="A86" s="321"/>
      <c r="B86" s="312" t="s">
        <v>210</v>
      </c>
      <c r="C86" s="312"/>
      <c r="D86" s="320" t="s">
        <v>785</v>
      </c>
      <c r="E86" s="313">
        <v>58039</v>
      </c>
      <c r="F86" s="313">
        <v>42392</v>
      </c>
      <c r="G86" s="313">
        <v>57103</v>
      </c>
      <c r="H86" s="313">
        <v>61077</v>
      </c>
      <c r="I86" s="313">
        <v>95037</v>
      </c>
      <c r="J86" s="314">
        <v>65340</v>
      </c>
    </row>
    <row r="87" spans="1:10" ht="15.75" customHeight="1" x14ac:dyDescent="0.5">
      <c r="A87" s="311"/>
      <c r="B87" s="312" t="s">
        <v>211</v>
      </c>
      <c r="C87" s="312"/>
      <c r="D87" s="320" t="s">
        <v>786</v>
      </c>
      <c r="E87" s="313">
        <v>2906</v>
      </c>
      <c r="F87" s="313">
        <v>2182</v>
      </c>
      <c r="G87" s="313">
        <v>3029</v>
      </c>
      <c r="H87" s="313">
        <v>2876</v>
      </c>
      <c r="I87" s="313">
        <v>3817</v>
      </c>
      <c r="J87" s="314">
        <v>2852</v>
      </c>
    </row>
    <row r="88" spans="1:10" ht="15.75" customHeight="1" x14ac:dyDescent="0.5">
      <c r="A88" s="311"/>
      <c r="B88" s="312" t="s">
        <v>212</v>
      </c>
      <c r="C88" s="312"/>
      <c r="D88" s="320" t="s">
        <v>787</v>
      </c>
      <c r="E88" s="313">
        <v>0</v>
      </c>
      <c r="F88" s="313">
        <v>0</v>
      </c>
      <c r="G88" s="313">
        <v>828</v>
      </c>
      <c r="H88" s="313">
        <v>3417</v>
      </c>
      <c r="I88" s="313">
        <v>4561</v>
      </c>
      <c r="J88" s="314">
        <v>3093</v>
      </c>
    </row>
    <row r="89" spans="1:10" ht="15.75" customHeight="1" x14ac:dyDescent="0.5">
      <c r="A89" s="311"/>
      <c r="B89" s="312" t="s">
        <v>213</v>
      </c>
      <c r="C89" s="312"/>
      <c r="D89" s="320" t="s">
        <v>788</v>
      </c>
      <c r="E89" s="313">
        <v>5936</v>
      </c>
      <c r="F89" s="313">
        <v>3958</v>
      </c>
      <c r="G89" s="313">
        <v>6123</v>
      </c>
      <c r="H89" s="313">
        <v>4451</v>
      </c>
      <c r="I89" s="313">
        <v>8226</v>
      </c>
      <c r="J89" s="314">
        <v>5771</v>
      </c>
    </row>
    <row r="90" spans="1:10" ht="15.75" customHeight="1" x14ac:dyDescent="0.5">
      <c r="A90" s="311"/>
      <c r="B90" s="312" t="s">
        <v>214</v>
      </c>
      <c r="C90" s="312"/>
      <c r="D90" s="320" t="s">
        <v>789</v>
      </c>
      <c r="E90" s="313">
        <v>4216</v>
      </c>
      <c r="F90" s="313">
        <v>2270</v>
      </c>
      <c r="G90" s="313">
        <v>3532</v>
      </c>
      <c r="H90" s="313">
        <v>3191</v>
      </c>
      <c r="I90" s="313">
        <v>5629</v>
      </c>
      <c r="J90" s="314">
        <v>3089</v>
      </c>
    </row>
    <row r="91" spans="1:10" ht="15.75" customHeight="1" x14ac:dyDescent="0.5">
      <c r="A91" s="311"/>
      <c r="B91" s="312" t="s">
        <v>215</v>
      </c>
      <c r="C91" s="312"/>
      <c r="D91" s="320" t="s">
        <v>790</v>
      </c>
      <c r="E91" s="313">
        <v>969</v>
      </c>
      <c r="F91" s="313">
        <v>592</v>
      </c>
      <c r="G91" s="313">
        <v>1030</v>
      </c>
      <c r="H91" s="313">
        <v>844</v>
      </c>
      <c r="I91" s="313">
        <v>2521</v>
      </c>
      <c r="J91" s="314">
        <v>1378</v>
      </c>
    </row>
    <row r="92" spans="1:10" ht="15.75" customHeight="1" x14ac:dyDescent="0.5">
      <c r="A92" s="311"/>
      <c r="B92" s="312" t="s">
        <v>216</v>
      </c>
      <c r="C92" s="312"/>
      <c r="D92" s="320" t="s">
        <v>791</v>
      </c>
      <c r="E92" s="313">
        <v>30238</v>
      </c>
      <c r="F92" s="313">
        <v>24935</v>
      </c>
      <c r="G92" s="313">
        <v>29332</v>
      </c>
      <c r="H92" s="313">
        <v>29760</v>
      </c>
      <c r="I92" s="313">
        <v>34173</v>
      </c>
      <c r="J92" s="314">
        <v>34090</v>
      </c>
    </row>
    <row r="93" spans="1:10" ht="15.75" customHeight="1" x14ac:dyDescent="0.5">
      <c r="A93" s="311"/>
      <c r="B93" s="312" t="s">
        <v>217</v>
      </c>
      <c r="C93" s="312"/>
      <c r="D93" s="320" t="s">
        <v>792</v>
      </c>
      <c r="E93" s="313">
        <v>8903</v>
      </c>
      <c r="F93" s="313">
        <v>4580</v>
      </c>
      <c r="G93" s="313">
        <v>7521</v>
      </c>
      <c r="H93" s="313">
        <v>5513</v>
      </c>
      <c r="I93" s="313">
        <v>15719</v>
      </c>
      <c r="J93" s="314">
        <v>9434</v>
      </c>
    </row>
    <row r="94" spans="1:10" ht="15.75" customHeight="1" x14ac:dyDescent="0.5">
      <c r="A94" s="311"/>
      <c r="B94" s="312" t="s">
        <v>218</v>
      </c>
      <c r="C94" s="312"/>
      <c r="D94" s="320" t="s">
        <v>793</v>
      </c>
      <c r="E94" s="313">
        <v>7212</v>
      </c>
      <c r="F94" s="313">
        <v>4712</v>
      </c>
      <c r="G94" s="313">
        <v>5770</v>
      </c>
      <c r="H94" s="313">
        <v>3527</v>
      </c>
      <c r="I94" s="313">
        <v>8798</v>
      </c>
      <c r="J94" s="314">
        <v>5211</v>
      </c>
    </row>
    <row r="95" spans="1:10" ht="15.75" customHeight="1" x14ac:dyDescent="0.5">
      <c r="A95" s="311"/>
      <c r="B95" s="312" t="s">
        <v>219</v>
      </c>
      <c r="C95" s="312"/>
      <c r="D95" s="320" t="s">
        <v>794</v>
      </c>
      <c r="E95" s="313">
        <v>616</v>
      </c>
      <c r="F95" s="313">
        <v>480</v>
      </c>
      <c r="G95" s="313">
        <v>592</v>
      </c>
      <c r="H95" s="313">
        <v>721</v>
      </c>
      <c r="I95" s="313">
        <v>958</v>
      </c>
      <c r="J95" s="314">
        <v>751</v>
      </c>
    </row>
    <row r="96" spans="1:10" ht="15.75" customHeight="1" x14ac:dyDescent="0.5">
      <c r="A96" s="311"/>
      <c r="B96" s="312" t="s">
        <v>220</v>
      </c>
      <c r="C96" s="312"/>
      <c r="D96" s="320" t="s">
        <v>795</v>
      </c>
      <c r="E96" s="313">
        <v>642</v>
      </c>
      <c r="F96" s="313">
        <v>481</v>
      </c>
      <c r="G96" s="313">
        <v>605</v>
      </c>
      <c r="H96" s="313">
        <v>690</v>
      </c>
      <c r="I96" s="313">
        <v>1631</v>
      </c>
      <c r="J96" s="314">
        <v>993</v>
      </c>
    </row>
    <row r="97" spans="1:10" ht="15.75" customHeight="1" x14ac:dyDescent="0.5">
      <c r="A97" s="311"/>
      <c r="B97" s="312" t="s">
        <v>221</v>
      </c>
      <c r="C97" s="312"/>
      <c r="D97" s="320" t="s">
        <v>796</v>
      </c>
      <c r="E97" s="313">
        <v>1105</v>
      </c>
      <c r="F97" s="313">
        <v>956</v>
      </c>
      <c r="G97" s="313">
        <v>1017</v>
      </c>
      <c r="H97" s="313">
        <v>1139</v>
      </c>
      <c r="I97" s="313">
        <v>1331</v>
      </c>
      <c r="J97" s="314">
        <v>1018</v>
      </c>
    </row>
    <row r="98" spans="1:10" ht="15.75" customHeight="1" x14ac:dyDescent="0.5">
      <c r="A98" s="311"/>
      <c r="B98" s="312" t="s">
        <v>222</v>
      </c>
      <c r="C98" s="312"/>
      <c r="D98" s="320" t="s">
        <v>797</v>
      </c>
      <c r="E98" s="313">
        <v>100336</v>
      </c>
      <c r="F98" s="313">
        <v>76755</v>
      </c>
      <c r="G98" s="313">
        <v>99833</v>
      </c>
      <c r="H98" s="313">
        <v>109151</v>
      </c>
      <c r="I98" s="313">
        <v>167976</v>
      </c>
      <c r="J98" s="314">
        <v>137789</v>
      </c>
    </row>
    <row r="99" spans="1:10" ht="15.75" customHeight="1" x14ac:dyDescent="0.5">
      <c r="A99" s="311"/>
      <c r="B99" s="312" t="s">
        <v>223</v>
      </c>
      <c r="C99" s="312"/>
      <c r="D99" s="320" t="s">
        <v>798</v>
      </c>
      <c r="E99" s="313">
        <v>12110</v>
      </c>
      <c r="F99" s="313">
        <v>9439</v>
      </c>
      <c r="G99" s="313">
        <v>12313</v>
      </c>
      <c r="H99" s="313">
        <v>10719</v>
      </c>
      <c r="I99" s="313">
        <v>14842</v>
      </c>
      <c r="J99" s="314">
        <v>12238</v>
      </c>
    </row>
    <row r="100" spans="1:10" ht="15.75" customHeight="1" x14ac:dyDescent="0.5">
      <c r="A100" s="311"/>
      <c r="B100" s="312" t="s">
        <v>224</v>
      </c>
      <c r="C100" s="312"/>
      <c r="D100" s="320" t="s">
        <v>799</v>
      </c>
      <c r="E100" s="313">
        <v>5804</v>
      </c>
      <c r="F100" s="313">
        <v>4182</v>
      </c>
      <c r="G100" s="313">
        <v>7227</v>
      </c>
      <c r="H100" s="313">
        <v>6192</v>
      </c>
      <c r="I100" s="313">
        <v>15261</v>
      </c>
      <c r="J100" s="314">
        <v>10226</v>
      </c>
    </row>
    <row r="101" spans="1:10" ht="15.75" customHeight="1" x14ac:dyDescent="0.5">
      <c r="A101" s="311"/>
      <c r="B101" s="312" t="s">
        <v>225</v>
      </c>
      <c r="C101" s="312"/>
      <c r="D101" s="320" t="s">
        <v>800</v>
      </c>
      <c r="E101" s="313">
        <v>5032</v>
      </c>
      <c r="F101" s="313">
        <v>3827</v>
      </c>
      <c r="G101" s="313">
        <v>4895</v>
      </c>
      <c r="H101" s="313">
        <v>4199</v>
      </c>
      <c r="I101" s="313">
        <v>5281</v>
      </c>
      <c r="J101" s="314">
        <v>4625</v>
      </c>
    </row>
    <row r="102" spans="1:10" ht="15.75" customHeight="1" x14ac:dyDescent="0.5">
      <c r="A102" s="311"/>
      <c r="B102" s="312" t="s">
        <v>226</v>
      </c>
      <c r="C102" s="312"/>
      <c r="D102" s="320" t="s">
        <v>801</v>
      </c>
      <c r="E102" s="313">
        <v>2315</v>
      </c>
      <c r="F102" s="313">
        <v>1928</v>
      </c>
      <c r="G102" s="313">
        <v>2658</v>
      </c>
      <c r="H102" s="313">
        <v>2795</v>
      </c>
      <c r="I102" s="313">
        <v>2535</v>
      </c>
      <c r="J102" s="314">
        <v>2019</v>
      </c>
    </row>
    <row r="103" spans="1:10" ht="15.75" customHeight="1" x14ac:dyDescent="0.5">
      <c r="A103" s="311"/>
      <c r="B103" s="312" t="s">
        <v>227</v>
      </c>
      <c r="C103" s="312"/>
      <c r="D103" s="320" t="s">
        <v>802</v>
      </c>
      <c r="E103" s="313">
        <v>40372</v>
      </c>
      <c r="F103" s="313">
        <v>32367</v>
      </c>
      <c r="G103" s="313">
        <v>41974</v>
      </c>
      <c r="H103" s="313">
        <v>29900</v>
      </c>
      <c r="I103" s="313">
        <v>72605</v>
      </c>
      <c r="J103" s="314">
        <v>53885</v>
      </c>
    </row>
    <row r="104" spans="1:10" ht="15.75" customHeight="1" x14ac:dyDescent="0.5">
      <c r="A104" s="311"/>
      <c r="B104" s="312" t="s">
        <v>228</v>
      </c>
      <c r="C104" s="312"/>
      <c r="D104" s="320" t="s">
        <v>803</v>
      </c>
      <c r="E104" s="313">
        <v>0</v>
      </c>
      <c r="F104" s="313">
        <v>643</v>
      </c>
      <c r="G104" s="313">
        <v>10920</v>
      </c>
      <c r="H104" s="313">
        <v>17145</v>
      </c>
      <c r="I104" s="313">
        <v>34809</v>
      </c>
      <c r="J104" s="314">
        <v>24587</v>
      </c>
    </row>
    <row r="105" spans="1:10" ht="15.75" customHeight="1" x14ac:dyDescent="0.5">
      <c r="A105" s="311"/>
      <c r="B105" s="312" t="s">
        <v>229</v>
      </c>
      <c r="C105" s="312"/>
      <c r="D105" s="320" t="s">
        <v>804</v>
      </c>
      <c r="E105" s="313">
        <v>3024</v>
      </c>
      <c r="F105" s="313">
        <v>2294</v>
      </c>
      <c r="G105" s="313">
        <v>2803</v>
      </c>
      <c r="H105" s="313">
        <v>2846</v>
      </c>
      <c r="I105" s="313">
        <v>4316</v>
      </c>
      <c r="J105" s="314">
        <v>2766</v>
      </c>
    </row>
    <row r="106" spans="1:10" ht="15.75" customHeight="1" x14ac:dyDescent="0.5">
      <c r="A106" s="311"/>
      <c r="B106" s="312" t="s">
        <v>230</v>
      </c>
      <c r="C106" s="312"/>
      <c r="D106" s="320" t="s">
        <v>805</v>
      </c>
      <c r="E106" s="313">
        <v>15879</v>
      </c>
      <c r="F106" s="313">
        <v>11959</v>
      </c>
      <c r="G106" s="313">
        <v>15597</v>
      </c>
      <c r="H106" s="313">
        <v>16056</v>
      </c>
      <c r="I106" s="313">
        <v>23743</v>
      </c>
      <c r="J106" s="314">
        <v>17927</v>
      </c>
    </row>
    <row r="107" spans="1:10" ht="15.75" customHeight="1" x14ac:dyDescent="0.5">
      <c r="A107" s="311"/>
      <c r="B107" s="312" t="s">
        <v>231</v>
      </c>
      <c r="C107" s="312"/>
      <c r="D107" s="320" t="s">
        <v>806</v>
      </c>
      <c r="E107" s="313">
        <v>128</v>
      </c>
      <c r="F107" s="313">
        <v>119</v>
      </c>
      <c r="G107" s="313">
        <v>135</v>
      </c>
      <c r="H107" s="313">
        <v>129</v>
      </c>
      <c r="I107" s="313">
        <v>499</v>
      </c>
      <c r="J107" s="314">
        <v>207</v>
      </c>
    </row>
    <row r="108" spans="1:10" ht="15.75" customHeight="1" x14ac:dyDescent="0.5">
      <c r="A108" s="311"/>
      <c r="B108" s="312" t="s">
        <v>232</v>
      </c>
      <c r="C108" s="312"/>
      <c r="D108" s="320" t="s">
        <v>807</v>
      </c>
      <c r="E108" s="313">
        <v>2996</v>
      </c>
      <c r="F108" s="313">
        <v>1674</v>
      </c>
      <c r="G108" s="313">
        <v>2371</v>
      </c>
      <c r="H108" s="313">
        <v>2025</v>
      </c>
      <c r="I108" s="313">
        <v>3784</v>
      </c>
      <c r="J108" s="314">
        <v>2422</v>
      </c>
    </row>
    <row r="109" spans="1:10" ht="15.75" customHeight="1" x14ac:dyDescent="0.5">
      <c r="A109" s="311"/>
      <c r="B109" s="312" t="s">
        <v>233</v>
      </c>
      <c r="C109" s="312"/>
      <c r="D109" s="320" t="s">
        <v>808</v>
      </c>
      <c r="E109" s="313">
        <v>0</v>
      </c>
      <c r="F109" s="313">
        <v>0</v>
      </c>
      <c r="G109" s="313">
        <v>0</v>
      </c>
      <c r="H109" s="313">
        <v>0</v>
      </c>
      <c r="I109" s="313">
        <v>0</v>
      </c>
      <c r="J109" s="314">
        <v>0</v>
      </c>
    </row>
    <row r="110" spans="1:10" ht="15.75" customHeight="1" x14ac:dyDescent="0.5">
      <c r="A110" s="311"/>
      <c r="B110" s="312" t="s">
        <v>234</v>
      </c>
      <c r="C110" s="312"/>
      <c r="D110" s="320" t="s">
        <v>809</v>
      </c>
      <c r="E110" s="313">
        <v>65982</v>
      </c>
      <c r="F110" s="313">
        <v>50789</v>
      </c>
      <c r="G110" s="313">
        <v>64462</v>
      </c>
      <c r="H110" s="313">
        <v>68725</v>
      </c>
      <c r="I110" s="313">
        <v>83205</v>
      </c>
      <c r="J110" s="314">
        <v>72372</v>
      </c>
    </row>
    <row r="111" spans="1:10" ht="15.75" customHeight="1" x14ac:dyDescent="0.5">
      <c r="A111" s="311"/>
      <c r="B111" s="312" t="s">
        <v>235</v>
      </c>
      <c r="C111" s="312"/>
      <c r="D111" s="320" t="s">
        <v>810</v>
      </c>
      <c r="E111" s="313">
        <v>18025</v>
      </c>
      <c r="F111" s="313">
        <v>13761</v>
      </c>
      <c r="G111" s="313">
        <v>17148</v>
      </c>
      <c r="H111" s="313">
        <v>19265</v>
      </c>
      <c r="I111" s="313">
        <v>24152</v>
      </c>
      <c r="J111" s="314">
        <v>18283</v>
      </c>
    </row>
    <row r="112" spans="1:10" ht="15.75" customHeight="1" x14ac:dyDescent="0.5">
      <c r="A112" s="311"/>
      <c r="B112" s="312" t="s">
        <v>236</v>
      </c>
      <c r="C112" s="312"/>
      <c r="D112" s="320" t="s">
        <v>811</v>
      </c>
      <c r="E112" s="313">
        <v>89</v>
      </c>
      <c r="F112" s="313">
        <v>55</v>
      </c>
      <c r="G112" s="313">
        <v>82</v>
      </c>
      <c r="H112" s="313">
        <v>82</v>
      </c>
      <c r="I112" s="313">
        <v>159</v>
      </c>
      <c r="J112" s="314">
        <v>142</v>
      </c>
    </row>
    <row r="113" spans="1:10" ht="15.75" customHeight="1" x14ac:dyDescent="0.5">
      <c r="A113" s="311"/>
      <c r="B113" s="312" t="s">
        <v>237</v>
      </c>
      <c r="C113" s="312"/>
      <c r="D113" s="320" t="s">
        <v>812</v>
      </c>
      <c r="E113" s="313">
        <v>12578</v>
      </c>
      <c r="F113" s="313">
        <v>9682</v>
      </c>
      <c r="G113" s="313">
        <v>17651</v>
      </c>
      <c r="H113" s="313">
        <v>12456</v>
      </c>
      <c r="I113" s="313">
        <v>22251</v>
      </c>
      <c r="J113" s="314">
        <v>12907</v>
      </c>
    </row>
    <row r="114" spans="1:10" ht="15.75" customHeight="1" x14ac:dyDescent="0.5">
      <c r="A114" s="311"/>
      <c r="B114" s="312" t="s">
        <v>238</v>
      </c>
      <c r="C114" s="312"/>
      <c r="D114" s="320" t="s">
        <v>813</v>
      </c>
      <c r="E114" s="313">
        <v>21926</v>
      </c>
      <c r="F114" s="313">
        <v>13769</v>
      </c>
      <c r="G114" s="313">
        <v>20575</v>
      </c>
      <c r="H114" s="313">
        <v>14109</v>
      </c>
      <c r="I114" s="313">
        <v>34653</v>
      </c>
      <c r="J114" s="314">
        <v>24817</v>
      </c>
    </row>
    <row r="115" spans="1:10" ht="15.75" customHeight="1" x14ac:dyDescent="0.5">
      <c r="A115" s="311"/>
      <c r="B115" s="312" t="s">
        <v>239</v>
      </c>
      <c r="C115" s="312"/>
      <c r="D115" s="320" t="s">
        <v>814</v>
      </c>
      <c r="E115" s="313">
        <v>22898</v>
      </c>
      <c r="F115" s="313">
        <v>18796</v>
      </c>
      <c r="G115" s="313">
        <v>25504</v>
      </c>
      <c r="H115" s="313">
        <v>31007</v>
      </c>
      <c r="I115" s="313">
        <v>28104</v>
      </c>
      <c r="J115" s="314">
        <v>23657</v>
      </c>
    </row>
    <row r="116" spans="1:10" ht="15.75" customHeight="1" x14ac:dyDescent="0.5">
      <c r="A116" s="311"/>
      <c r="B116" s="312" t="s">
        <v>240</v>
      </c>
      <c r="C116" s="312"/>
      <c r="D116" s="320" t="s">
        <v>815</v>
      </c>
      <c r="E116" s="313">
        <v>2042</v>
      </c>
      <c r="F116" s="313">
        <v>1602</v>
      </c>
      <c r="G116" s="313">
        <v>2894</v>
      </c>
      <c r="H116" s="313">
        <v>2531</v>
      </c>
      <c r="I116" s="313">
        <v>5832</v>
      </c>
      <c r="J116" s="314">
        <v>4472</v>
      </c>
    </row>
    <row r="117" spans="1:10" ht="15.75" customHeight="1" x14ac:dyDescent="0.5">
      <c r="A117" s="311"/>
      <c r="B117" s="312" t="s">
        <v>241</v>
      </c>
      <c r="C117" s="312"/>
      <c r="D117" s="320" t="s">
        <v>816</v>
      </c>
      <c r="E117" s="313">
        <v>0</v>
      </c>
      <c r="F117" s="313">
        <v>40</v>
      </c>
      <c r="G117" s="313">
        <v>739</v>
      </c>
      <c r="H117" s="313">
        <v>3372</v>
      </c>
      <c r="I117" s="313">
        <v>5815</v>
      </c>
      <c r="J117" s="314">
        <v>4749</v>
      </c>
    </row>
    <row r="118" spans="1:10" ht="15.75" customHeight="1" x14ac:dyDescent="0.5">
      <c r="A118" s="311"/>
      <c r="B118" s="312" t="s">
        <v>242</v>
      </c>
      <c r="C118" s="312"/>
      <c r="D118" s="320" t="s">
        <v>817</v>
      </c>
      <c r="E118" s="313">
        <v>103899</v>
      </c>
      <c r="F118" s="313">
        <v>77689</v>
      </c>
      <c r="G118" s="313">
        <v>102915</v>
      </c>
      <c r="H118" s="313">
        <v>100550</v>
      </c>
      <c r="I118" s="313">
        <v>157069</v>
      </c>
      <c r="J118" s="314">
        <v>118547</v>
      </c>
    </row>
    <row r="119" spans="1:10" ht="15.75" customHeight="1" x14ac:dyDescent="0.5">
      <c r="A119" s="311"/>
      <c r="B119" s="312" t="s">
        <v>243</v>
      </c>
      <c r="C119" s="312"/>
      <c r="D119" s="320" t="s">
        <v>818</v>
      </c>
      <c r="E119" s="313">
        <v>75</v>
      </c>
      <c r="F119" s="313">
        <v>44</v>
      </c>
      <c r="G119" s="313">
        <v>48</v>
      </c>
      <c r="H119" s="313">
        <v>49</v>
      </c>
      <c r="I119" s="313">
        <v>176</v>
      </c>
      <c r="J119" s="314">
        <v>79</v>
      </c>
    </row>
    <row r="120" spans="1:10" ht="15.75" customHeight="1" x14ac:dyDescent="0.5">
      <c r="A120" s="311"/>
      <c r="B120" s="312" t="s">
        <v>244</v>
      </c>
      <c r="C120" s="312"/>
      <c r="D120" s="320" t="s">
        <v>819</v>
      </c>
      <c r="E120" s="313">
        <v>1813</v>
      </c>
      <c r="F120" s="313">
        <v>1470</v>
      </c>
      <c r="G120" s="313">
        <v>2078</v>
      </c>
      <c r="H120" s="313">
        <v>1942</v>
      </c>
      <c r="I120" s="313">
        <v>3333</v>
      </c>
      <c r="J120" s="314">
        <v>3053</v>
      </c>
    </row>
    <row r="121" spans="1:10" ht="15.75" customHeight="1" x14ac:dyDescent="0.5">
      <c r="A121" s="311"/>
      <c r="B121" s="312" t="s">
        <v>245</v>
      </c>
      <c r="C121" s="312"/>
      <c r="D121" s="320" t="s">
        <v>820</v>
      </c>
      <c r="E121" s="313">
        <v>0</v>
      </c>
      <c r="F121" s="313">
        <v>0</v>
      </c>
      <c r="G121" s="313">
        <v>0</v>
      </c>
      <c r="H121" s="313">
        <v>0</v>
      </c>
      <c r="I121" s="313">
        <v>0</v>
      </c>
      <c r="J121" s="314">
        <v>0</v>
      </c>
    </row>
    <row r="122" spans="1:10" ht="15.75" customHeight="1" x14ac:dyDescent="0.5">
      <c r="A122" s="311"/>
      <c r="B122" s="312" t="s">
        <v>246</v>
      </c>
      <c r="C122" s="312"/>
      <c r="D122" s="320" t="s">
        <v>821</v>
      </c>
      <c r="E122" s="313">
        <v>5681</v>
      </c>
      <c r="F122" s="313">
        <v>4106</v>
      </c>
      <c r="G122" s="313">
        <v>5840</v>
      </c>
      <c r="H122" s="313">
        <v>4914</v>
      </c>
      <c r="I122" s="313">
        <v>6641</v>
      </c>
      <c r="J122" s="314">
        <v>5623</v>
      </c>
    </row>
    <row r="123" spans="1:10" ht="15.75" customHeight="1" x14ac:dyDescent="0.5">
      <c r="A123" s="311"/>
      <c r="B123" s="312" t="s">
        <v>247</v>
      </c>
      <c r="C123" s="312"/>
      <c r="D123" s="320" t="s">
        <v>822</v>
      </c>
      <c r="E123" s="313">
        <v>11306</v>
      </c>
      <c r="F123" s="313">
        <v>8124</v>
      </c>
      <c r="G123" s="313">
        <v>14211</v>
      </c>
      <c r="H123" s="313">
        <v>13021</v>
      </c>
      <c r="I123" s="313">
        <v>29236</v>
      </c>
      <c r="J123" s="314">
        <v>20934</v>
      </c>
    </row>
    <row r="124" spans="1:10" ht="15.75" customHeight="1" x14ac:dyDescent="0.5">
      <c r="A124" s="311"/>
      <c r="B124" s="312" t="s">
        <v>248</v>
      </c>
      <c r="C124" s="312"/>
      <c r="D124" s="320" t="s">
        <v>823</v>
      </c>
      <c r="E124" s="313">
        <v>184879</v>
      </c>
      <c r="F124" s="313">
        <v>129108</v>
      </c>
      <c r="G124" s="313">
        <v>203506</v>
      </c>
      <c r="H124" s="313">
        <v>229734</v>
      </c>
      <c r="I124" s="313">
        <v>350165</v>
      </c>
      <c r="J124" s="314">
        <v>298937</v>
      </c>
    </row>
    <row r="125" spans="1:10" ht="15.75" customHeight="1" x14ac:dyDescent="0.5">
      <c r="A125" s="311"/>
      <c r="B125" s="312" t="s">
        <v>249</v>
      </c>
      <c r="C125" s="312"/>
      <c r="D125" s="320" t="s">
        <v>824</v>
      </c>
      <c r="E125" s="313">
        <v>19321</v>
      </c>
      <c r="F125" s="313">
        <v>14357</v>
      </c>
      <c r="G125" s="313">
        <v>18977</v>
      </c>
      <c r="H125" s="313">
        <v>19615</v>
      </c>
      <c r="I125" s="313">
        <v>24353</v>
      </c>
      <c r="J125" s="314">
        <v>28323</v>
      </c>
    </row>
    <row r="126" spans="1:10" ht="15.75" customHeight="1" x14ac:dyDescent="0.5">
      <c r="A126" s="311"/>
      <c r="B126" s="312" t="s">
        <v>250</v>
      </c>
      <c r="C126" s="312"/>
      <c r="D126" s="320" t="s">
        <v>825</v>
      </c>
      <c r="E126" s="313">
        <v>36051</v>
      </c>
      <c r="F126" s="313">
        <v>26406</v>
      </c>
      <c r="G126" s="313">
        <v>37058</v>
      </c>
      <c r="H126" s="313">
        <v>39038</v>
      </c>
      <c r="I126" s="313">
        <v>65788</v>
      </c>
      <c r="J126" s="314">
        <v>55487</v>
      </c>
    </row>
    <row r="127" spans="1:10" ht="15.75" customHeight="1" x14ac:dyDescent="0.5">
      <c r="A127" s="311"/>
      <c r="B127" s="312" t="s">
        <v>251</v>
      </c>
      <c r="C127" s="312"/>
      <c r="D127" s="320" t="s">
        <v>826</v>
      </c>
      <c r="E127" s="313">
        <v>306</v>
      </c>
      <c r="F127" s="313">
        <v>240</v>
      </c>
      <c r="G127" s="313">
        <v>276</v>
      </c>
      <c r="H127" s="313">
        <v>298</v>
      </c>
      <c r="I127" s="313">
        <v>861</v>
      </c>
      <c r="J127" s="314">
        <v>542</v>
      </c>
    </row>
    <row r="128" spans="1:10" ht="15.75" customHeight="1" x14ac:dyDescent="0.5">
      <c r="A128" s="311"/>
      <c r="B128" s="312" t="s">
        <v>252</v>
      </c>
      <c r="C128" s="312"/>
      <c r="D128" s="320" t="s">
        <v>827</v>
      </c>
      <c r="E128" s="313">
        <v>26985</v>
      </c>
      <c r="F128" s="313">
        <v>21140</v>
      </c>
      <c r="G128" s="313">
        <v>26302</v>
      </c>
      <c r="H128" s="313">
        <v>26576</v>
      </c>
      <c r="I128" s="313">
        <v>37885</v>
      </c>
      <c r="J128" s="314">
        <v>31456</v>
      </c>
    </row>
    <row r="129" spans="1:10" ht="15.75" customHeight="1" x14ac:dyDescent="0.5">
      <c r="A129" s="311"/>
      <c r="B129" s="312" t="s">
        <v>253</v>
      </c>
      <c r="C129" s="312"/>
      <c r="D129" s="320" t="s">
        <v>828</v>
      </c>
      <c r="E129" s="313">
        <v>50</v>
      </c>
      <c r="F129" s="313">
        <v>34</v>
      </c>
      <c r="G129" s="313">
        <v>59</v>
      </c>
      <c r="H129" s="313">
        <v>100</v>
      </c>
      <c r="I129" s="313">
        <v>147</v>
      </c>
      <c r="J129" s="314">
        <v>78</v>
      </c>
    </row>
    <row r="130" spans="1:10" ht="15.75" customHeight="1" x14ac:dyDescent="0.5">
      <c r="A130" s="311"/>
      <c r="B130" s="312"/>
      <c r="C130" s="312"/>
      <c r="D130" s="312"/>
      <c r="E130" s="313"/>
      <c r="F130" s="313"/>
      <c r="G130" s="313"/>
      <c r="H130" s="313"/>
      <c r="I130" s="313"/>
      <c r="J130" s="314"/>
    </row>
    <row r="131" spans="1:10" ht="15.75" customHeight="1" x14ac:dyDescent="0.25">
      <c r="A131" s="321" t="s">
        <v>125</v>
      </c>
      <c r="B131" s="322" t="s">
        <v>254</v>
      </c>
      <c r="C131" s="312"/>
      <c r="D131" s="312"/>
      <c r="E131" s="313"/>
      <c r="F131" s="313"/>
      <c r="G131" s="313"/>
      <c r="H131" s="313"/>
      <c r="I131" s="313"/>
      <c r="J131" s="314"/>
    </row>
    <row r="132" spans="1:10" ht="15.75" customHeight="1" x14ac:dyDescent="0.5">
      <c r="A132" s="311"/>
      <c r="B132" s="312" t="s">
        <v>255</v>
      </c>
      <c r="C132" s="312"/>
      <c r="D132" s="320" t="s">
        <v>829</v>
      </c>
      <c r="E132" s="313">
        <v>2408</v>
      </c>
      <c r="F132" s="313">
        <v>1827</v>
      </c>
      <c r="G132" s="313">
        <v>3636</v>
      </c>
      <c r="H132" s="313">
        <v>3702</v>
      </c>
      <c r="I132" s="313">
        <v>8735</v>
      </c>
      <c r="J132" s="314">
        <v>5739</v>
      </c>
    </row>
    <row r="133" spans="1:10" ht="15.75" customHeight="1" x14ac:dyDescent="0.5">
      <c r="A133" s="311"/>
      <c r="B133" s="312" t="s">
        <v>256</v>
      </c>
      <c r="C133" s="312"/>
      <c r="D133" s="320" t="s">
        <v>830</v>
      </c>
      <c r="E133" s="313">
        <v>1013</v>
      </c>
      <c r="F133" s="313">
        <v>752</v>
      </c>
      <c r="G133" s="313">
        <v>1487</v>
      </c>
      <c r="H133" s="313">
        <v>1703</v>
      </c>
      <c r="I133" s="313">
        <v>3316</v>
      </c>
      <c r="J133" s="314">
        <v>2340</v>
      </c>
    </row>
    <row r="134" spans="1:10" ht="15.75" customHeight="1" x14ac:dyDescent="0.5">
      <c r="A134" s="311"/>
      <c r="B134" s="312" t="s">
        <v>257</v>
      </c>
      <c r="C134" s="312"/>
      <c r="D134" s="320" t="s">
        <v>831</v>
      </c>
      <c r="E134" s="313">
        <v>942</v>
      </c>
      <c r="F134" s="313">
        <v>787</v>
      </c>
      <c r="G134" s="313">
        <v>1362</v>
      </c>
      <c r="H134" s="313">
        <v>1366</v>
      </c>
      <c r="I134" s="313">
        <v>3371</v>
      </c>
      <c r="J134" s="314">
        <v>2227</v>
      </c>
    </row>
    <row r="135" spans="1:10" ht="15.75" customHeight="1" x14ac:dyDescent="0.5">
      <c r="A135" s="311"/>
      <c r="B135" s="312" t="s">
        <v>258</v>
      </c>
      <c r="C135" s="312"/>
      <c r="D135" s="320" t="s">
        <v>832</v>
      </c>
      <c r="E135" s="313">
        <v>7687</v>
      </c>
      <c r="F135" s="313">
        <v>5838</v>
      </c>
      <c r="G135" s="313">
        <v>9404</v>
      </c>
      <c r="H135" s="313">
        <v>8869</v>
      </c>
      <c r="I135" s="313">
        <v>18590</v>
      </c>
      <c r="J135" s="314">
        <v>13332</v>
      </c>
    </row>
    <row r="136" spans="1:10" ht="15.75" customHeight="1" x14ac:dyDescent="0.5">
      <c r="A136" s="311"/>
      <c r="B136" s="312" t="s">
        <v>259</v>
      </c>
      <c r="C136" s="312"/>
      <c r="D136" s="320" t="s">
        <v>833</v>
      </c>
      <c r="E136" s="313">
        <v>6557</v>
      </c>
      <c r="F136" s="313">
        <v>5180</v>
      </c>
      <c r="G136" s="313">
        <v>8008</v>
      </c>
      <c r="H136" s="313">
        <v>6839</v>
      </c>
      <c r="I136" s="313">
        <v>18994</v>
      </c>
      <c r="J136" s="314">
        <v>10955</v>
      </c>
    </row>
    <row r="137" spans="1:10" ht="15.75" customHeight="1" x14ac:dyDescent="0.5">
      <c r="A137" s="311"/>
      <c r="B137" s="312" t="s">
        <v>260</v>
      </c>
      <c r="C137" s="312"/>
      <c r="D137" s="320" t="s">
        <v>834</v>
      </c>
      <c r="E137" s="313">
        <v>610</v>
      </c>
      <c r="F137" s="313">
        <v>522</v>
      </c>
      <c r="G137" s="313">
        <v>864</v>
      </c>
      <c r="H137" s="313">
        <v>919</v>
      </c>
      <c r="I137" s="313">
        <v>1510</v>
      </c>
      <c r="J137" s="314">
        <v>1174</v>
      </c>
    </row>
    <row r="138" spans="1:10" ht="15.75" customHeight="1" x14ac:dyDescent="0.5">
      <c r="A138" s="311"/>
      <c r="B138" s="312" t="s">
        <v>261</v>
      </c>
      <c r="C138" s="312"/>
      <c r="D138" s="320" t="s">
        <v>835</v>
      </c>
      <c r="E138" s="313">
        <v>30</v>
      </c>
      <c r="F138" s="313">
        <v>37</v>
      </c>
      <c r="G138" s="313">
        <v>591</v>
      </c>
      <c r="H138" s="313">
        <v>865</v>
      </c>
      <c r="I138" s="313">
        <v>1787</v>
      </c>
      <c r="J138" s="314">
        <v>1668</v>
      </c>
    </row>
    <row r="139" spans="1:10" ht="15.75" customHeight="1" x14ac:dyDescent="0.5">
      <c r="A139" s="311"/>
      <c r="B139" s="312" t="s">
        <v>262</v>
      </c>
      <c r="C139" s="312"/>
      <c r="D139" s="320" t="s">
        <v>836</v>
      </c>
      <c r="E139" s="313">
        <v>222</v>
      </c>
      <c r="F139" s="313">
        <v>163</v>
      </c>
      <c r="G139" s="313">
        <v>286</v>
      </c>
      <c r="H139" s="313">
        <v>269</v>
      </c>
      <c r="I139" s="313">
        <v>764</v>
      </c>
      <c r="J139" s="314">
        <v>379</v>
      </c>
    </row>
    <row r="140" spans="1:10" ht="15.75" customHeight="1" x14ac:dyDescent="0.5">
      <c r="A140" s="311"/>
      <c r="B140" s="312" t="s">
        <v>263</v>
      </c>
      <c r="C140" s="312"/>
      <c r="D140" s="320" t="s">
        <v>837</v>
      </c>
      <c r="E140" s="313">
        <v>343</v>
      </c>
      <c r="F140" s="313">
        <v>343</v>
      </c>
      <c r="G140" s="313">
        <v>573</v>
      </c>
      <c r="H140" s="313">
        <v>536</v>
      </c>
      <c r="I140" s="313">
        <v>1497</v>
      </c>
      <c r="J140" s="314">
        <v>796</v>
      </c>
    </row>
    <row r="141" spans="1:10" ht="15.75" customHeight="1" x14ac:dyDescent="0.5">
      <c r="A141" s="311"/>
      <c r="B141" s="312" t="s">
        <v>264</v>
      </c>
      <c r="C141" s="312"/>
      <c r="D141" s="320" t="s">
        <v>838</v>
      </c>
      <c r="E141" s="313">
        <v>21530</v>
      </c>
      <c r="F141" s="313">
        <v>15671</v>
      </c>
      <c r="G141" s="313">
        <v>27069</v>
      </c>
      <c r="H141" s="313">
        <v>25743</v>
      </c>
      <c r="I141" s="313">
        <v>56548</v>
      </c>
      <c r="J141" s="314">
        <v>37060</v>
      </c>
    </row>
    <row r="142" spans="1:10" ht="15.75" customHeight="1" x14ac:dyDescent="0.5">
      <c r="A142" s="311"/>
      <c r="B142" s="312" t="s">
        <v>265</v>
      </c>
      <c r="C142" s="312"/>
      <c r="D142" s="320" t="s">
        <v>839</v>
      </c>
      <c r="E142" s="313">
        <v>14666</v>
      </c>
      <c r="F142" s="313">
        <v>11278</v>
      </c>
      <c r="G142" s="313">
        <v>17071</v>
      </c>
      <c r="H142" s="313">
        <v>16927</v>
      </c>
      <c r="I142" s="313">
        <v>32406</v>
      </c>
      <c r="J142" s="314">
        <v>23510</v>
      </c>
    </row>
    <row r="143" spans="1:10" ht="15.75" customHeight="1" x14ac:dyDescent="0.5">
      <c r="A143" s="311"/>
      <c r="B143" s="312" t="s">
        <v>266</v>
      </c>
      <c r="C143" s="312"/>
      <c r="D143" s="320" t="s">
        <v>840</v>
      </c>
      <c r="E143" s="313">
        <v>163</v>
      </c>
      <c r="F143" s="313">
        <v>128</v>
      </c>
      <c r="G143" s="313">
        <v>239</v>
      </c>
      <c r="H143" s="313">
        <v>249</v>
      </c>
      <c r="I143" s="313">
        <v>488</v>
      </c>
      <c r="J143" s="314">
        <v>380</v>
      </c>
    </row>
    <row r="144" spans="1:10" ht="15.75" customHeight="1" x14ac:dyDescent="0.5">
      <c r="A144" s="311"/>
      <c r="B144" s="312" t="s">
        <v>267</v>
      </c>
      <c r="C144" s="312"/>
      <c r="D144" s="320" t="s">
        <v>841</v>
      </c>
      <c r="E144" s="313">
        <v>244</v>
      </c>
      <c r="F144" s="313">
        <v>258</v>
      </c>
      <c r="G144" s="313">
        <v>488</v>
      </c>
      <c r="H144" s="313">
        <v>442</v>
      </c>
      <c r="I144" s="313">
        <v>1336</v>
      </c>
      <c r="J144" s="314">
        <v>658</v>
      </c>
    </row>
    <row r="145" spans="1:10" ht="15.75" customHeight="1" x14ac:dyDescent="0.5">
      <c r="A145" s="311"/>
      <c r="B145" s="312"/>
      <c r="C145" s="312"/>
      <c r="D145" s="312"/>
      <c r="E145" s="313"/>
      <c r="F145" s="313"/>
      <c r="G145" s="313"/>
      <c r="H145" s="313"/>
      <c r="I145" s="313"/>
      <c r="J145" s="314"/>
    </row>
    <row r="146" spans="1:10" ht="15.75" customHeight="1" x14ac:dyDescent="0.25">
      <c r="A146" s="310" t="s">
        <v>842</v>
      </c>
      <c r="B146" s="30" t="s">
        <v>843</v>
      </c>
      <c r="C146" s="312"/>
      <c r="D146" s="312"/>
      <c r="E146" s="313"/>
      <c r="F146" s="313"/>
      <c r="G146" s="313"/>
      <c r="H146" s="313"/>
      <c r="I146" s="313"/>
      <c r="J146" s="314"/>
    </row>
    <row r="147" spans="1:10" ht="15.75" customHeight="1" x14ac:dyDescent="0.5">
      <c r="A147" s="311"/>
      <c r="B147" s="312"/>
      <c r="C147" s="312"/>
      <c r="D147" s="312"/>
      <c r="E147" s="313"/>
      <c r="F147" s="313"/>
      <c r="G147" s="313"/>
      <c r="H147" s="313"/>
      <c r="I147" s="313"/>
      <c r="J147" s="314"/>
    </row>
    <row r="148" spans="1:10" ht="15.75" customHeight="1" x14ac:dyDescent="0.25">
      <c r="A148" s="321" t="s">
        <v>124</v>
      </c>
      <c r="B148" s="322" t="s">
        <v>268</v>
      </c>
      <c r="C148" s="312"/>
      <c r="D148" s="312"/>
      <c r="E148" s="313"/>
      <c r="F148" s="313"/>
      <c r="G148" s="313"/>
      <c r="H148" s="313"/>
      <c r="I148" s="313"/>
      <c r="J148" s="314"/>
    </row>
    <row r="149" spans="1:10" ht="15.75" customHeight="1" x14ac:dyDescent="0.5">
      <c r="A149" s="311"/>
      <c r="B149" s="312" t="s">
        <v>269</v>
      </c>
      <c r="C149" s="312"/>
      <c r="D149" s="320" t="s">
        <v>844</v>
      </c>
      <c r="E149" s="313">
        <v>0</v>
      </c>
      <c r="F149" s="313">
        <v>0</v>
      </c>
      <c r="G149" s="313">
        <v>0</v>
      </c>
      <c r="H149" s="313">
        <v>0</v>
      </c>
      <c r="I149" s="313">
        <v>0</v>
      </c>
      <c r="J149" s="314">
        <v>0</v>
      </c>
    </row>
    <row r="150" spans="1:10" ht="15.75" customHeight="1" x14ac:dyDescent="0.5">
      <c r="A150" s="311"/>
      <c r="B150" s="312" t="s">
        <v>270</v>
      </c>
      <c r="C150" s="312"/>
      <c r="D150" s="320" t="s">
        <v>845</v>
      </c>
      <c r="E150" s="313">
        <v>76</v>
      </c>
      <c r="F150" s="313">
        <v>38</v>
      </c>
      <c r="G150" s="313">
        <v>72</v>
      </c>
      <c r="H150" s="313">
        <v>48</v>
      </c>
      <c r="I150" s="313">
        <v>221</v>
      </c>
      <c r="J150" s="314">
        <v>107</v>
      </c>
    </row>
    <row r="151" spans="1:10" ht="15.75" customHeight="1" x14ac:dyDescent="0.5">
      <c r="A151" s="311"/>
      <c r="B151" s="312" t="s">
        <v>271</v>
      </c>
      <c r="C151" s="312"/>
      <c r="D151" s="320" t="s">
        <v>846</v>
      </c>
      <c r="E151" s="313">
        <v>345</v>
      </c>
      <c r="F151" s="313">
        <v>277</v>
      </c>
      <c r="G151" s="313">
        <v>333</v>
      </c>
      <c r="H151" s="313">
        <v>315</v>
      </c>
      <c r="I151" s="313">
        <v>739</v>
      </c>
      <c r="J151" s="314">
        <v>460</v>
      </c>
    </row>
    <row r="152" spans="1:10" ht="15.75" customHeight="1" x14ac:dyDescent="0.5">
      <c r="A152" s="311"/>
      <c r="B152" s="312" t="s">
        <v>272</v>
      </c>
      <c r="C152" s="312"/>
      <c r="D152" s="320" t="s">
        <v>847</v>
      </c>
      <c r="E152" s="313">
        <v>0</v>
      </c>
      <c r="F152" s="313">
        <v>0</v>
      </c>
      <c r="G152" s="313">
        <v>0</v>
      </c>
      <c r="H152" s="313">
        <v>0</v>
      </c>
      <c r="I152" s="313">
        <v>0</v>
      </c>
      <c r="J152" s="314">
        <v>0</v>
      </c>
    </row>
    <row r="153" spans="1:10" ht="15.75" customHeight="1" x14ac:dyDescent="0.5">
      <c r="A153" s="311"/>
      <c r="B153" s="312" t="s">
        <v>273</v>
      </c>
      <c r="C153" s="312"/>
      <c r="D153" s="320" t="s">
        <v>848</v>
      </c>
      <c r="E153" s="313">
        <v>0</v>
      </c>
      <c r="F153" s="313">
        <v>0</v>
      </c>
      <c r="G153" s="313">
        <v>0</v>
      </c>
      <c r="H153" s="313">
        <v>0</v>
      </c>
      <c r="I153" s="313">
        <v>0</v>
      </c>
      <c r="J153" s="314">
        <v>0</v>
      </c>
    </row>
    <row r="154" spans="1:10" ht="15.75" customHeight="1" x14ac:dyDescent="0.5">
      <c r="A154" s="311"/>
      <c r="B154" s="312" t="s">
        <v>274</v>
      </c>
      <c r="C154" s="312"/>
      <c r="D154" s="320" t="s">
        <v>849</v>
      </c>
      <c r="E154" s="313">
        <v>338</v>
      </c>
      <c r="F154" s="313">
        <v>392</v>
      </c>
      <c r="G154" s="313">
        <v>355</v>
      </c>
      <c r="H154" s="313">
        <v>350</v>
      </c>
      <c r="I154" s="313">
        <v>632</v>
      </c>
      <c r="J154" s="314">
        <v>682</v>
      </c>
    </row>
    <row r="155" spans="1:10" ht="15.75" customHeight="1" x14ac:dyDescent="0.5">
      <c r="A155" s="311"/>
      <c r="B155" s="312" t="s">
        <v>275</v>
      </c>
      <c r="C155" s="312"/>
      <c r="D155" s="320" t="s">
        <v>850</v>
      </c>
      <c r="E155" s="313">
        <v>1017</v>
      </c>
      <c r="F155" s="313">
        <v>868</v>
      </c>
      <c r="G155" s="313">
        <v>1035</v>
      </c>
      <c r="H155" s="313">
        <v>877</v>
      </c>
      <c r="I155" s="313">
        <v>1360</v>
      </c>
      <c r="J155" s="314">
        <v>1248</v>
      </c>
    </row>
    <row r="156" spans="1:10" ht="15.75" customHeight="1" x14ac:dyDescent="0.5">
      <c r="A156" s="311"/>
      <c r="B156" s="312" t="s">
        <v>276</v>
      </c>
      <c r="C156" s="312"/>
      <c r="D156" s="320" t="s">
        <v>851</v>
      </c>
      <c r="E156" s="313">
        <v>284</v>
      </c>
      <c r="F156" s="313">
        <v>189</v>
      </c>
      <c r="G156" s="313">
        <v>243</v>
      </c>
      <c r="H156" s="313">
        <v>206</v>
      </c>
      <c r="I156" s="313">
        <v>789</v>
      </c>
      <c r="J156" s="314">
        <v>302</v>
      </c>
    </row>
    <row r="157" spans="1:10" ht="15.75" customHeight="1" x14ac:dyDescent="0.5">
      <c r="A157" s="311"/>
      <c r="B157" s="312" t="s">
        <v>277</v>
      </c>
      <c r="C157" s="312"/>
      <c r="D157" s="320" t="s">
        <v>852</v>
      </c>
      <c r="E157" s="313">
        <v>63364</v>
      </c>
      <c r="F157" s="313">
        <v>53865</v>
      </c>
      <c r="G157" s="313">
        <v>70683</v>
      </c>
      <c r="H157" s="313">
        <v>77942</v>
      </c>
      <c r="I157" s="313">
        <v>114920</v>
      </c>
      <c r="J157" s="314">
        <v>97193</v>
      </c>
    </row>
    <row r="158" spans="1:10" ht="15.75" customHeight="1" x14ac:dyDescent="0.5">
      <c r="A158" s="311"/>
      <c r="B158" s="312" t="s">
        <v>278</v>
      </c>
      <c r="C158" s="312"/>
      <c r="D158" s="320" t="s">
        <v>853</v>
      </c>
      <c r="E158" s="313">
        <v>5435</v>
      </c>
      <c r="F158" s="313">
        <v>4113</v>
      </c>
      <c r="G158" s="313">
        <v>6580</v>
      </c>
      <c r="H158" s="313">
        <v>5777</v>
      </c>
      <c r="I158" s="313">
        <v>13898</v>
      </c>
      <c r="J158" s="314">
        <v>9096</v>
      </c>
    </row>
    <row r="159" spans="1:10" ht="15.75" customHeight="1" x14ac:dyDescent="0.5">
      <c r="A159" s="311"/>
      <c r="B159" s="312" t="s">
        <v>279</v>
      </c>
      <c r="C159" s="312"/>
      <c r="D159" s="320" t="s">
        <v>854</v>
      </c>
      <c r="E159" s="313">
        <v>361</v>
      </c>
      <c r="F159" s="313">
        <v>346</v>
      </c>
      <c r="G159" s="313">
        <v>388</v>
      </c>
      <c r="H159" s="313">
        <v>394</v>
      </c>
      <c r="I159" s="313">
        <v>611</v>
      </c>
      <c r="J159" s="314">
        <v>582</v>
      </c>
    </row>
    <row r="160" spans="1:10" ht="15.75" customHeight="1" x14ac:dyDescent="0.5">
      <c r="A160" s="311"/>
      <c r="B160" s="312" t="s">
        <v>280</v>
      </c>
      <c r="C160" s="312"/>
      <c r="D160" s="320" t="s">
        <v>855</v>
      </c>
      <c r="E160" s="313">
        <v>150</v>
      </c>
      <c r="F160" s="313">
        <v>110</v>
      </c>
      <c r="G160" s="313">
        <v>169</v>
      </c>
      <c r="H160" s="313">
        <v>125</v>
      </c>
      <c r="I160" s="313">
        <v>574</v>
      </c>
      <c r="J160" s="314">
        <v>268</v>
      </c>
    </row>
    <row r="161" spans="1:10" ht="15.75" customHeight="1" x14ac:dyDescent="0.5">
      <c r="A161" s="311"/>
      <c r="B161" s="312" t="s">
        <v>281</v>
      </c>
      <c r="C161" s="312"/>
      <c r="D161" s="320" t="s">
        <v>856</v>
      </c>
      <c r="E161" s="313">
        <v>51069</v>
      </c>
      <c r="F161" s="313">
        <v>37901</v>
      </c>
      <c r="G161" s="313">
        <v>64856</v>
      </c>
      <c r="H161" s="313">
        <v>64887</v>
      </c>
      <c r="I161" s="313">
        <v>119484</v>
      </c>
      <c r="J161" s="314">
        <v>93679</v>
      </c>
    </row>
    <row r="162" spans="1:10" ht="15.75" customHeight="1" x14ac:dyDescent="0.5">
      <c r="A162" s="311"/>
      <c r="B162" s="312" t="s">
        <v>282</v>
      </c>
      <c r="C162" s="312"/>
      <c r="D162" s="320" t="s">
        <v>857</v>
      </c>
      <c r="E162" s="313">
        <v>275</v>
      </c>
      <c r="F162" s="313">
        <v>294</v>
      </c>
      <c r="G162" s="313">
        <v>361</v>
      </c>
      <c r="H162" s="313">
        <v>264</v>
      </c>
      <c r="I162" s="313">
        <v>516</v>
      </c>
      <c r="J162" s="314">
        <v>347</v>
      </c>
    </row>
    <row r="163" spans="1:10" ht="15.75" customHeight="1" x14ac:dyDescent="0.5">
      <c r="A163" s="311"/>
      <c r="B163" s="312" t="s">
        <v>283</v>
      </c>
      <c r="C163" s="312"/>
      <c r="D163" s="320" t="s">
        <v>858</v>
      </c>
      <c r="E163" s="313">
        <v>452</v>
      </c>
      <c r="F163" s="313">
        <v>354</v>
      </c>
      <c r="G163" s="313">
        <v>364</v>
      </c>
      <c r="H163" s="313">
        <v>406</v>
      </c>
      <c r="I163" s="313">
        <v>658</v>
      </c>
      <c r="J163" s="314">
        <v>704</v>
      </c>
    </row>
    <row r="164" spans="1:10" ht="15.75" customHeight="1" x14ac:dyDescent="0.5">
      <c r="A164" s="311"/>
      <c r="B164" s="312" t="s">
        <v>284</v>
      </c>
      <c r="C164" s="312"/>
      <c r="D164" s="320" t="s">
        <v>859</v>
      </c>
      <c r="E164" s="313">
        <v>808</v>
      </c>
      <c r="F164" s="313">
        <v>701</v>
      </c>
      <c r="G164" s="313">
        <v>1157</v>
      </c>
      <c r="H164" s="313">
        <v>1008</v>
      </c>
      <c r="I164" s="313">
        <v>3171</v>
      </c>
      <c r="J164" s="314">
        <v>2088</v>
      </c>
    </row>
    <row r="165" spans="1:10" ht="15.75" customHeight="1" x14ac:dyDescent="0.5">
      <c r="A165" s="311"/>
      <c r="B165" s="312" t="s">
        <v>281</v>
      </c>
      <c r="C165" s="312"/>
      <c r="D165" s="320" t="s">
        <v>860</v>
      </c>
      <c r="E165" s="313">
        <v>0</v>
      </c>
      <c r="F165" s="313">
        <v>0</v>
      </c>
      <c r="G165" s="313">
        <v>0</v>
      </c>
      <c r="H165" s="313">
        <v>0</v>
      </c>
      <c r="I165" s="313">
        <v>0</v>
      </c>
      <c r="J165" s="314">
        <v>0</v>
      </c>
    </row>
    <row r="166" spans="1:10" ht="15.75" customHeight="1" x14ac:dyDescent="0.5">
      <c r="A166" s="311"/>
      <c r="B166" s="312" t="s">
        <v>285</v>
      </c>
      <c r="C166" s="312"/>
      <c r="D166" s="320" t="s">
        <v>861</v>
      </c>
      <c r="E166" s="313">
        <v>706</v>
      </c>
      <c r="F166" s="313">
        <v>316</v>
      </c>
      <c r="G166" s="313">
        <v>689</v>
      </c>
      <c r="H166" s="313">
        <v>330</v>
      </c>
      <c r="I166" s="313">
        <v>521</v>
      </c>
      <c r="J166" s="314">
        <v>547</v>
      </c>
    </row>
    <row r="167" spans="1:10" ht="15.75" customHeight="1" x14ac:dyDescent="0.5">
      <c r="A167" s="311"/>
      <c r="B167" s="312" t="s">
        <v>286</v>
      </c>
      <c r="C167" s="312"/>
      <c r="D167" s="320" t="s">
        <v>862</v>
      </c>
      <c r="E167" s="313">
        <v>8095</v>
      </c>
      <c r="F167" s="313">
        <v>7436</v>
      </c>
      <c r="G167" s="313">
        <v>9777</v>
      </c>
      <c r="H167" s="313">
        <v>8226</v>
      </c>
      <c r="I167" s="313">
        <v>17462</v>
      </c>
      <c r="J167" s="314">
        <v>17212</v>
      </c>
    </row>
    <row r="168" spans="1:10" ht="15.75" customHeight="1" x14ac:dyDescent="0.5">
      <c r="A168" s="311"/>
      <c r="B168" s="312" t="s">
        <v>287</v>
      </c>
      <c r="C168" s="312"/>
      <c r="D168" s="320" t="s">
        <v>863</v>
      </c>
      <c r="E168" s="313">
        <v>975</v>
      </c>
      <c r="F168" s="313">
        <v>896</v>
      </c>
      <c r="G168" s="313">
        <v>1190</v>
      </c>
      <c r="H168" s="313">
        <v>787</v>
      </c>
      <c r="I168" s="313">
        <v>1161</v>
      </c>
      <c r="J168" s="314">
        <v>1913</v>
      </c>
    </row>
    <row r="169" spans="1:10" ht="15.75" customHeight="1" x14ac:dyDescent="0.5">
      <c r="A169" s="311"/>
      <c r="B169" s="312" t="s">
        <v>288</v>
      </c>
      <c r="C169" s="312"/>
      <c r="D169" s="320" t="s">
        <v>864</v>
      </c>
      <c r="E169" s="313">
        <v>20923</v>
      </c>
      <c r="F169" s="313">
        <v>16361</v>
      </c>
      <c r="G169" s="313">
        <v>21198</v>
      </c>
      <c r="H169" s="313">
        <v>17073</v>
      </c>
      <c r="I169" s="313">
        <v>39906</v>
      </c>
      <c r="J169" s="314">
        <v>30253</v>
      </c>
    </row>
    <row r="170" spans="1:10" ht="15.75" customHeight="1" x14ac:dyDescent="0.5">
      <c r="A170" s="311"/>
      <c r="B170" s="312" t="s">
        <v>289</v>
      </c>
      <c r="C170" s="312"/>
      <c r="D170" s="320" t="s">
        <v>865</v>
      </c>
      <c r="E170" s="313">
        <v>24974</v>
      </c>
      <c r="F170" s="313">
        <v>20338</v>
      </c>
      <c r="G170" s="313">
        <v>30139</v>
      </c>
      <c r="H170" s="313">
        <v>25220</v>
      </c>
      <c r="I170" s="313">
        <v>53246</v>
      </c>
      <c r="J170" s="314">
        <v>35289</v>
      </c>
    </row>
    <row r="171" spans="1:10" ht="15.75" customHeight="1" x14ac:dyDescent="0.5">
      <c r="A171" s="311"/>
      <c r="B171" s="312" t="s">
        <v>290</v>
      </c>
      <c r="C171" s="312"/>
      <c r="D171" s="320" t="s">
        <v>866</v>
      </c>
      <c r="E171" s="313">
        <v>0</v>
      </c>
      <c r="F171" s="313">
        <v>0</v>
      </c>
      <c r="G171" s="313">
        <v>0</v>
      </c>
      <c r="H171" s="313">
        <v>0</v>
      </c>
      <c r="I171" s="313">
        <v>0</v>
      </c>
      <c r="J171" s="314">
        <v>0</v>
      </c>
    </row>
    <row r="172" spans="1:10" ht="15.75" customHeight="1" x14ac:dyDescent="0.5">
      <c r="A172" s="311"/>
      <c r="B172" s="312" t="s">
        <v>291</v>
      </c>
      <c r="C172" s="312"/>
      <c r="D172" s="320" t="s">
        <v>867</v>
      </c>
      <c r="E172" s="313">
        <v>34776</v>
      </c>
      <c r="F172" s="313">
        <v>27944</v>
      </c>
      <c r="G172" s="313">
        <v>40259</v>
      </c>
      <c r="H172" s="313">
        <v>34457</v>
      </c>
      <c r="I172" s="313">
        <v>79730</v>
      </c>
      <c r="J172" s="314">
        <v>52966</v>
      </c>
    </row>
    <row r="173" spans="1:10" ht="15.75" customHeight="1" x14ac:dyDescent="0.5">
      <c r="A173" s="311"/>
      <c r="B173" s="312" t="s">
        <v>292</v>
      </c>
      <c r="C173" s="312"/>
      <c r="D173" s="320" t="s">
        <v>868</v>
      </c>
      <c r="E173" s="313">
        <v>11736</v>
      </c>
      <c r="F173" s="313">
        <v>9778</v>
      </c>
      <c r="G173" s="313">
        <v>13356</v>
      </c>
      <c r="H173" s="313">
        <v>10725</v>
      </c>
      <c r="I173" s="313">
        <v>25220</v>
      </c>
      <c r="J173" s="314">
        <v>15148</v>
      </c>
    </row>
    <row r="174" spans="1:10" ht="15.75" customHeight="1" x14ac:dyDescent="0.5">
      <c r="A174" s="311"/>
      <c r="B174" s="312" t="s">
        <v>293</v>
      </c>
      <c r="C174" s="312"/>
      <c r="D174" s="320" t="s">
        <v>869</v>
      </c>
      <c r="E174" s="313">
        <v>319</v>
      </c>
      <c r="F174" s="313">
        <v>289</v>
      </c>
      <c r="G174" s="313">
        <v>391</v>
      </c>
      <c r="H174" s="313">
        <v>343</v>
      </c>
      <c r="I174" s="313">
        <v>908</v>
      </c>
      <c r="J174" s="314">
        <v>509</v>
      </c>
    </row>
    <row r="175" spans="1:10" ht="15.75" customHeight="1" x14ac:dyDescent="0.5">
      <c r="A175" s="311"/>
      <c r="B175" s="312" t="s">
        <v>294</v>
      </c>
      <c r="C175" s="312"/>
      <c r="D175" s="320" t="s">
        <v>870</v>
      </c>
      <c r="E175" s="313">
        <v>1848</v>
      </c>
      <c r="F175" s="313">
        <v>1480</v>
      </c>
      <c r="G175" s="313">
        <v>2647</v>
      </c>
      <c r="H175" s="313">
        <v>2119</v>
      </c>
      <c r="I175" s="313">
        <v>6532</v>
      </c>
      <c r="J175" s="314">
        <v>3746</v>
      </c>
    </row>
    <row r="176" spans="1:10" ht="15.75" customHeight="1" x14ac:dyDescent="0.5">
      <c r="A176" s="311"/>
      <c r="B176" s="312" t="s">
        <v>295</v>
      </c>
      <c r="C176" s="312"/>
      <c r="D176" s="320" t="s">
        <v>871</v>
      </c>
      <c r="E176" s="313">
        <v>0</v>
      </c>
      <c r="F176" s="313">
        <v>0</v>
      </c>
      <c r="G176" s="313">
        <v>0</v>
      </c>
      <c r="H176" s="313">
        <v>0</v>
      </c>
      <c r="I176" s="313">
        <v>0</v>
      </c>
      <c r="J176" s="314">
        <v>0</v>
      </c>
    </row>
    <row r="177" spans="1:10" ht="15.75" customHeight="1" x14ac:dyDescent="0.5">
      <c r="A177" s="311"/>
      <c r="B177" s="312"/>
      <c r="C177" s="312"/>
      <c r="D177" s="312"/>
      <c r="E177" s="313"/>
      <c r="F177" s="313"/>
      <c r="G177" s="313"/>
      <c r="H177" s="313"/>
      <c r="I177" s="313"/>
      <c r="J177" s="314"/>
    </row>
    <row r="178" spans="1:10" ht="15.75" customHeight="1" x14ac:dyDescent="0.25">
      <c r="A178" s="321" t="s">
        <v>125</v>
      </c>
      <c r="B178" s="322" t="s">
        <v>296</v>
      </c>
      <c r="C178" s="312"/>
      <c r="D178" s="312"/>
      <c r="E178" s="313"/>
      <c r="F178" s="313"/>
      <c r="G178" s="313"/>
      <c r="H178" s="313"/>
      <c r="I178" s="313"/>
      <c r="J178" s="314"/>
    </row>
    <row r="179" spans="1:10" ht="15.75" customHeight="1" x14ac:dyDescent="0.5">
      <c r="A179" s="311"/>
      <c r="B179" s="312" t="s">
        <v>297</v>
      </c>
      <c r="C179" s="312"/>
      <c r="D179" s="320" t="s">
        <v>872</v>
      </c>
      <c r="E179" s="313">
        <v>492</v>
      </c>
      <c r="F179" s="313">
        <v>355</v>
      </c>
      <c r="G179" s="313">
        <v>755</v>
      </c>
      <c r="H179" s="313">
        <v>545</v>
      </c>
      <c r="I179" s="313">
        <v>2326</v>
      </c>
      <c r="J179" s="314">
        <v>1262</v>
      </c>
    </row>
    <row r="180" spans="1:10" ht="15.75" customHeight="1" x14ac:dyDescent="0.5">
      <c r="A180" s="311"/>
      <c r="B180" s="312" t="s">
        <v>298</v>
      </c>
      <c r="C180" s="312"/>
      <c r="D180" s="320" t="s">
        <v>873</v>
      </c>
      <c r="E180" s="313">
        <v>13738</v>
      </c>
      <c r="F180" s="313">
        <v>9493</v>
      </c>
      <c r="G180" s="313">
        <v>16152</v>
      </c>
      <c r="H180" s="313">
        <v>13429</v>
      </c>
      <c r="I180" s="313">
        <v>40917</v>
      </c>
      <c r="J180" s="314">
        <v>23182</v>
      </c>
    </row>
    <row r="181" spans="1:10" ht="15.75" customHeight="1" x14ac:dyDescent="0.5">
      <c r="A181" s="311"/>
      <c r="B181" s="312" t="s">
        <v>299</v>
      </c>
      <c r="C181" s="312"/>
      <c r="D181" s="320" t="s">
        <v>874</v>
      </c>
      <c r="E181" s="313">
        <v>34747</v>
      </c>
      <c r="F181" s="313">
        <v>25576</v>
      </c>
      <c r="G181" s="313">
        <v>38790</v>
      </c>
      <c r="H181" s="313">
        <v>30158</v>
      </c>
      <c r="I181" s="313">
        <v>94519</v>
      </c>
      <c r="J181" s="314">
        <v>51849</v>
      </c>
    </row>
    <row r="182" spans="1:10" ht="15.75" customHeight="1" x14ac:dyDescent="0.5">
      <c r="A182" s="311"/>
      <c r="B182" s="312" t="s">
        <v>300</v>
      </c>
      <c r="C182" s="312"/>
      <c r="D182" s="320" t="s">
        <v>875</v>
      </c>
      <c r="E182" s="313">
        <v>1288</v>
      </c>
      <c r="F182" s="313">
        <v>730</v>
      </c>
      <c r="G182" s="313">
        <v>2189</v>
      </c>
      <c r="H182" s="313">
        <v>1204</v>
      </c>
      <c r="I182" s="313">
        <v>6487</v>
      </c>
      <c r="J182" s="314">
        <v>2731</v>
      </c>
    </row>
    <row r="183" spans="1:10" ht="15.75" customHeight="1" x14ac:dyDescent="0.5">
      <c r="A183" s="311"/>
      <c r="B183" s="312" t="s">
        <v>301</v>
      </c>
      <c r="C183" s="312"/>
      <c r="D183" s="320" t="s">
        <v>876</v>
      </c>
      <c r="E183" s="313">
        <v>8173</v>
      </c>
      <c r="F183" s="313">
        <v>5059</v>
      </c>
      <c r="G183" s="313">
        <v>9824</v>
      </c>
      <c r="H183" s="313">
        <v>7037</v>
      </c>
      <c r="I183" s="313">
        <v>28099</v>
      </c>
      <c r="J183" s="314">
        <v>12322</v>
      </c>
    </row>
    <row r="184" spans="1:10" ht="15.75" customHeight="1" x14ac:dyDescent="0.5">
      <c r="A184" s="311"/>
      <c r="B184" s="312" t="s">
        <v>302</v>
      </c>
      <c r="C184" s="312"/>
      <c r="D184" s="320" t="s">
        <v>877</v>
      </c>
      <c r="E184" s="313">
        <v>1077</v>
      </c>
      <c r="F184" s="313">
        <v>876</v>
      </c>
      <c r="G184" s="313">
        <v>1237</v>
      </c>
      <c r="H184" s="313">
        <v>1095</v>
      </c>
      <c r="I184" s="313">
        <v>3035</v>
      </c>
      <c r="J184" s="314">
        <v>1611</v>
      </c>
    </row>
    <row r="185" spans="1:10" ht="15.75" customHeight="1" x14ac:dyDescent="0.5">
      <c r="A185" s="311"/>
      <c r="B185" s="312" t="s">
        <v>303</v>
      </c>
      <c r="C185" s="312"/>
      <c r="D185" s="320" t="s">
        <v>878</v>
      </c>
      <c r="E185" s="313">
        <v>5879</v>
      </c>
      <c r="F185" s="313">
        <v>4902</v>
      </c>
      <c r="G185" s="313">
        <v>6488</v>
      </c>
      <c r="H185" s="313">
        <v>5456</v>
      </c>
      <c r="I185" s="313">
        <v>11743</v>
      </c>
      <c r="J185" s="314">
        <v>7476</v>
      </c>
    </row>
    <row r="186" spans="1:10" ht="15.75" customHeight="1" x14ac:dyDescent="0.5">
      <c r="A186" s="311"/>
      <c r="B186" s="312" t="s">
        <v>304</v>
      </c>
      <c r="C186" s="312"/>
      <c r="D186" s="320" t="s">
        <v>879</v>
      </c>
      <c r="E186" s="313">
        <v>4054</v>
      </c>
      <c r="F186" s="313">
        <v>3219</v>
      </c>
      <c r="G186" s="313">
        <v>4877</v>
      </c>
      <c r="H186" s="313">
        <v>3884</v>
      </c>
      <c r="I186" s="313">
        <v>12531</v>
      </c>
      <c r="J186" s="314">
        <v>5759</v>
      </c>
    </row>
    <row r="187" spans="1:10" ht="15.75" customHeight="1" x14ac:dyDescent="0.5">
      <c r="A187" s="311"/>
      <c r="B187" s="312" t="s">
        <v>305</v>
      </c>
      <c r="C187" s="312"/>
      <c r="D187" s="320" t="s">
        <v>880</v>
      </c>
      <c r="E187" s="313">
        <v>10753</v>
      </c>
      <c r="F187" s="313">
        <v>6727</v>
      </c>
      <c r="G187" s="313">
        <v>12659</v>
      </c>
      <c r="H187" s="313">
        <v>9394</v>
      </c>
      <c r="I187" s="313">
        <v>38075</v>
      </c>
      <c r="J187" s="314">
        <v>16017</v>
      </c>
    </row>
    <row r="188" spans="1:10" ht="15.75" customHeight="1" x14ac:dyDescent="0.5">
      <c r="A188" s="311"/>
      <c r="B188" s="312" t="s">
        <v>306</v>
      </c>
      <c r="C188" s="312"/>
      <c r="D188" s="320" t="s">
        <v>881</v>
      </c>
      <c r="E188" s="313">
        <v>2741</v>
      </c>
      <c r="F188" s="313">
        <v>2342</v>
      </c>
      <c r="G188" s="313">
        <v>6841</v>
      </c>
      <c r="H188" s="313">
        <v>5487</v>
      </c>
      <c r="I188" s="313">
        <v>11524</v>
      </c>
      <c r="J188" s="314">
        <v>8063</v>
      </c>
    </row>
    <row r="189" spans="1:10" ht="15.75" customHeight="1" x14ac:dyDescent="0.5">
      <c r="A189" s="311"/>
      <c r="B189" s="312" t="s">
        <v>307</v>
      </c>
      <c r="C189" s="312"/>
      <c r="D189" s="320" t="s">
        <v>882</v>
      </c>
      <c r="E189" s="313">
        <v>3654</v>
      </c>
      <c r="F189" s="313">
        <v>2343</v>
      </c>
      <c r="G189" s="313">
        <v>4013</v>
      </c>
      <c r="H189" s="313">
        <v>2878</v>
      </c>
      <c r="I189" s="313">
        <v>11980</v>
      </c>
      <c r="J189" s="314">
        <v>7030</v>
      </c>
    </row>
    <row r="190" spans="1:10" ht="15.75" customHeight="1" x14ac:dyDescent="0.5">
      <c r="A190" s="311"/>
      <c r="B190" s="312" t="s">
        <v>308</v>
      </c>
      <c r="C190" s="312"/>
      <c r="D190" s="320" t="s">
        <v>883</v>
      </c>
      <c r="E190" s="313">
        <v>776</v>
      </c>
      <c r="F190" s="313">
        <v>533</v>
      </c>
      <c r="G190" s="313">
        <v>1046</v>
      </c>
      <c r="H190" s="313">
        <v>748</v>
      </c>
      <c r="I190" s="313">
        <v>2718</v>
      </c>
      <c r="J190" s="314">
        <v>1528</v>
      </c>
    </row>
    <row r="191" spans="1:10" ht="15.75" customHeight="1" x14ac:dyDescent="0.5">
      <c r="A191" s="311"/>
      <c r="B191" s="312" t="s">
        <v>309</v>
      </c>
      <c r="C191" s="312"/>
      <c r="D191" s="320" t="s">
        <v>884</v>
      </c>
      <c r="E191" s="313">
        <v>0</v>
      </c>
      <c r="F191" s="313">
        <v>0</v>
      </c>
      <c r="G191" s="313">
        <v>0</v>
      </c>
      <c r="H191" s="313">
        <v>1084</v>
      </c>
      <c r="I191" s="313">
        <v>2618</v>
      </c>
      <c r="J191" s="314">
        <v>1595</v>
      </c>
    </row>
    <row r="192" spans="1:10" ht="15.75" customHeight="1" x14ac:dyDescent="0.5">
      <c r="A192" s="311"/>
      <c r="B192" s="312" t="s">
        <v>310</v>
      </c>
      <c r="C192" s="312"/>
      <c r="D192" s="320" t="s">
        <v>885</v>
      </c>
      <c r="E192" s="313">
        <v>2704</v>
      </c>
      <c r="F192" s="313">
        <v>1828</v>
      </c>
      <c r="G192" s="313">
        <v>4369</v>
      </c>
      <c r="H192" s="313">
        <v>3670</v>
      </c>
      <c r="I192" s="313">
        <v>10746</v>
      </c>
      <c r="J192" s="314">
        <v>7294</v>
      </c>
    </row>
    <row r="193" spans="1:10" ht="15.75" customHeight="1" x14ac:dyDescent="0.5">
      <c r="A193" s="311"/>
      <c r="B193" s="312" t="s">
        <v>311</v>
      </c>
      <c r="C193" s="312"/>
      <c r="D193" s="320" t="s">
        <v>886</v>
      </c>
      <c r="E193" s="313">
        <v>47748</v>
      </c>
      <c r="F193" s="313">
        <v>36267</v>
      </c>
      <c r="G193" s="313">
        <v>59271</v>
      </c>
      <c r="H193" s="313">
        <v>54164</v>
      </c>
      <c r="I193" s="313">
        <v>110433</v>
      </c>
      <c r="J193" s="314">
        <v>80064</v>
      </c>
    </row>
    <row r="194" spans="1:10" ht="15.75" customHeight="1" x14ac:dyDescent="0.5">
      <c r="A194" s="311"/>
      <c r="B194" s="312" t="s">
        <v>312</v>
      </c>
      <c r="C194" s="312"/>
      <c r="D194" s="320" t="s">
        <v>887</v>
      </c>
      <c r="E194" s="313">
        <v>0</v>
      </c>
      <c r="F194" s="313">
        <v>0</v>
      </c>
      <c r="G194" s="313">
        <v>0</v>
      </c>
      <c r="H194" s="313">
        <v>0</v>
      </c>
      <c r="I194" s="313">
        <v>0</v>
      </c>
      <c r="J194" s="314">
        <v>0</v>
      </c>
    </row>
    <row r="195" spans="1:10" ht="15.75" customHeight="1" x14ac:dyDescent="0.5">
      <c r="A195" s="311"/>
      <c r="B195" s="312" t="s">
        <v>313</v>
      </c>
      <c r="C195" s="312"/>
      <c r="D195" s="320" t="s">
        <v>888</v>
      </c>
      <c r="E195" s="313">
        <v>1433</v>
      </c>
      <c r="F195" s="313">
        <v>762</v>
      </c>
      <c r="G195" s="313">
        <v>1813</v>
      </c>
      <c r="H195" s="313">
        <v>1239</v>
      </c>
      <c r="I195" s="313">
        <v>5013</v>
      </c>
      <c r="J195" s="314">
        <v>3165</v>
      </c>
    </row>
    <row r="196" spans="1:10" ht="15.75" customHeight="1" x14ac:dyDescent="0.5">
      <c r="A196" s="311"/>
      <c r="B196" s="312"/>
      <c r="C196" s="312"/>
      <c r="D196" s="312"/>
      <c r="E196" s="313"/>
      <c r="F196" s="313"/>
      <c r="G196" s="313"/>
      <c r="H196" s="313"/>
      <c r="I196" s="313"/>
      <c r="J196" s="314"/>
    </row>
    <row r="197" spans="1:10" ht="15.75" customHeight="1" x14ac:dyDescent="0.25">
      <c r="A197" s="321" t="s">
        <v>52</v>
      </c>
      <c r="B197" s="322" t="s">
        <v>314</v>
      </c>
      <c r="C197" s="312"/>
      <c r="D197" s="312"/>
      <c r="E197" s="313"/>
      <c r="F197" s="313"/>
      <c r="G197" s="313"/>
      <c r="H197" s="313"/>
      <c r="I197" s="313"/>
      <c r="J197" s="314"/>
    </row>
    <row r="198" spans="1:10" ht="15.75" customHeight="1" x14ac:dyDescent="0.5">
      <c r="A198" s="311"/>
      <c r="B198" s="312" t="s">
        <v>315</v>
      </c>
      <c r="C198" s="312"/>
      <c r="D198" s="320" t="s">
        <v>889</v>
      </c>
      <c r="E198" s="313">
        <v>4362</v>
      </c>
      <c r="F198" s="313">
        <v>3495</v>
      </c>
      <c r="G198" s="313">
        <v>4780</v>
      </c>
      <c r="H198" s="313">
        <v>4260</v>
      </c>
      <c r="I198" s="313">
        <v>8279</v>
      </c>
      <c r="J198" s="314">
        <v>7583</v>
      </c>
    </row>
    <row r="199" spans="1:10" ht="15.75" customHeight="1" x14ac:dyDescent="0.5">
      <c r="A199" s="311"/>
      <c r="B199" s="312" t="s">
        <v>316</v>
      </c>
      <c r="C199" s="312"/>
      <c r="D199" s="320" t="s">
        <v>890</v>
      </c>
      <c r="E199" s="313">
        <v>196</v>
      </c>
      <c r="F199" s="313">
        <v>217</v>
      </c>
      <c r="G199" s="313">
        <v>168</v>
      </c>
      <c r="H199" s="313">
        <v>204</v>
      </c>
      <c r="I199" s="313">
        <v>521</v>
      </c>
      <c r="J199" s="314">
        <v>328</v>
      </c>
    </row>
    <row r="200" spans="1:10" ht="15.75" customHeight="1" x14ac:dyDescent="0.5">
      <c r="A200" s="311"/>
      <c r="B200" s="312" t="s">
        <v>317</v>
      </c>
      <c r="C200" s="312"/>
      <c r="D200" s="320" t="s">
        <v>891</v>
      </c>
      <c r="E200" s="313">
        <v>41418</v>
      </c>
      <c r="F200" s="313">
        <v>31973</v>
      </c>
      <c r="G200" s="313">
        <v>46137</v>
      </c>
      <c r="H200" s="313">
        <v>42577</v>
      </c>
      <c r="I200" s="313">
        <v>71415</v>
      </c>
      <c r="J200" s="314">
        <v>62473</v>
      </c>
    </row>
    <row r="201" spans="1:10" ht="15.75" customHeight="1" x14ac:dyDescent="0.5">
      <c r="A201" s="311"/>
      <c r="B201" s="312" t="s">
        <v>318</v>
      </c>
      <c r="C201" s="312"/>
      <c r="D201" s="320" t="s">
        <v>892</v>
      </c>
      <c r="E201" s="313">
        <v>253172</v>
      </c>
      <c r="F201" s="313">
        <v>183131</v>
      </c>
      <c r="G201" s="313">
        <v>265058</v>
      </c>
      <c r="H201" s="313">
        <v>183167</v>
      </c>
      <c r="I201" s="313">
        <v>361789</v>
      </c>
      <c r="J201" s="314">
        <v>339118</v>
      </c>
    </row>
    <row r="202" spans="1:10" ht="15.75" customHeight="1" x14ac:dyDescent="0.5">
      <c r="A202" s="311"/>
      <c r="B202" s="312" t="s">
        <v>893</v>
      </c>
      <c r="C202" s="312"/>
      <c r="D202" s="320" t="s">
        <v>894</v>
      </c>
      <c r="E202" s="313">
        <v>36820</v>
      </c>
      <c r="F202" s="313">
        <v>29739</v>
      </c>
      <c r="G202" s="313">
        <v>34435</v>
      </c>
      <c r="H202" s="313">
        <v>0</v>
      </c>
      <c r="I202" s="313">
        <v>0</v>
      </c>
      <c r="J202" s="314">
        <v>0</v>
      </c>
    </row>
    <row r="203" spans="1:10" ht="15.75" customHeight="1" x14ac:dyDescent="0.5">
      <c r="A203" s="311"/>
      <c r="B203" s="312" t="s">
        <v>319</v>
      </c>
      <c r="C203" s="312"/>
      <c r="D203" s="320" t="s">
        <v>895</v>
      </c>
      <c r="E203" s="313">
        <v>14413</v>
      </c>
      <c r="F203" s="313">
        <v>11459</v>
      </c>
      <c r="G203" s="313">
        <v>15033</v>
      </c>
      <c r="H203" s="313">
        <v>14980</v>
      </c>
      <c r="I203" s="313">
        <v>20240</v>
      </c>
      <c r="J203" s="314">
        <v>22208</v>
      </c>
    </row>
    <row r="204" spans="1:10" ht="15.75" customHeight="1" x14ac:dyDescent="0.5">
      <c r="A204" s="311"/>
      <c r="B204" s="312" t="s">
        <v>318</v>
      </c>
      <c r="C204" s="312"/>
      <c r="D204" s="320" t="s">
        <v>896</v>
      </c>
      <c r="E204" s="313">
        <v>110125</v>
      </c>
      <c r="F204" s="313">
        <v>82565</v>
      </c>
      <c r="G204" s="313">
        <v>104058</v>
      </c>
      <c r="H204" s="313">
        <v>81737</v>
      </c>
      <c r="I204" s="313">
        <v>164121</v>
      </c>
      <c r="J204" s="314">
        <v>152407</v>
      </c>
    </row>
    <row r="205" spans="1:10" ht="15.75" customHeight="1" x14ac:dyDescent="0.5">
      <c r="A205" s="311"/>
      <c r="B205" s="312" t="s">
        <v>320</v>
      </c>
      <c r="C205" s="312"/>
      <c r="D205" s="320" t="s">
        <v>897</v>
      </c>
      <c r="E205" s="313">
        <v>99190</v>
      </c>
      <c r="F205" s="313">
        <v>76281</v>
      </c>
      <c r="G205" s="313">
        <v>103120</v>
      </c>
      <c r="H205" s="313">
        <v>97846</v>
      </c>
      <c r="I205" s="313">
        <v>145531</v>
      </c>
      <c r="J205" s="314">
        <v>145488</v>
      </c>
    </row>
    <row r="206" spans="1:10" ht="15.75" customHeight="1" x14ac:dyDescent="0.5">
      <c r="A206" s="311"/>
      <c r="B206" s="312" t="s">
        <v>321</v>
      </c>
      <c r="C206" s="312"/>
      <c r="D206" s="320" t="s">
        <v>898</v>
      </c>
      <c r="E206" s="313">
        <v>14746</v>
      </c>
      <c r="F206" s="313">
        <v>11391</v>
      </c>
      <c r="G206" s="313">
        <v>16414</v>
      </c>
      <c r="H206" s="313">
        <v>9001</v>
      </c>
      <c r="I206" s="313">
        <v>20229</v>
      </c>
      <c r="J206" s="314">
        <v>11945</v>
      </c>
    </row>
    <row r="207" spans="1:10" ht="15.75" customHeight="1" x14ac:dyDescent="0.5">
      <c r="A207" s="311"/>
      <c r="B207" s="312" t="s">
        <v>322</v>
      </c>
      <c r="C207" s="312"/>
      <c r="D207" s="320" t="s">
        <v>899</v>
      </c>
      <c r="E207" s="313">
        <v>30001</v>
      </c>
      <c r="F207" s="313">
        <v>22581</v>
      </c>
      <c r="G207" s="313">
        <v>33699</v>
      </c>
      <c r="H207" s="313">
        <v>29550</v>
      </c>
      <c r="I207" s="313">
        <v>67828</v>
      </c>
      <c r="J207" s="314">
        <v>45655</v>
      </c>
    </row>
    <row r="208" spans="1:10" ht="15.75" customHeight="1" x14ac:dyDescent="0.5">
      <c r="A208" s="311"/>
      <c r="B208" s="312" t="s">
        <v>323</v>
      </c>
      <c r="C208" s="312"/>
      <c r="D208" s="320" t="s">
        <v>900</v>
      </c>
      <c r="E208" s="313">
        <v>2393</v>
      </c>
      <c r="F208" s="313">
        <v>2113</v>
      </c>
      <c r="G208" s="313">
        <v>2389</v>
      </c>
      <c r="H208" s="313">
        <v>1637</v>
      </c>
      <c r="I208" s="313">
        <v>3465</v>
      </c>
      <c r="J208" s="314">
        <v>4523</v>
      </c>
    </row>
    <row r="209" spans="1:10" ht="15.75" customHeight="1" x14ac:dyDescent="0.5">
      <c r="A209" s="311"/>
      <c r="B209" s="312" t="s">
        <v>322</v>
      </c>
      <c r="C209" s="312"/>
      <c r="D209" s="320" t="s">
        <v>901</v>
      </c>
      <c r="E209" s="313">
        <v>17254</v>
      </c>
      <c r="F209" s="313">
        <v>13498</v>
      </c>
      <c r="G209" s="313">
        <v>17732</v>
      </c>
      <c r="H209" s="313">
        <v>17108</v>
      </c>
      <c r="I209" s="313">
        <v>29785</v>
      </c>
      <c r="J209" s="314">
        <v>26067</v>
      </c>
    </row>
    <row r="210" spans="1:10" ht="15.75" customHeight="1" x14ac:dyDescent="0.5">
      <c r="A210" s="311"/>
      <c r="B210" s="312" t="s">
        <v>317</v>
      </c>
      <c r="C210" s="312"/>
      <c r="D210" s="320" t="s">
        <v>902</v>
      </c>
      <c r="E210" s="313">
        <v>30355</v>
      </c>
      <c r="F210" s="313">
        <v>23174</v>
      </c>
      <c r="G210" s="313">
        <v>32399</v>
      </c>
      <c r="H210" s="313">
        <v>27278</v>
      </c>
      <c r="I210" s="313">
        <v>43122</v>
      </c>
      <c r="J210" s="314">
        <v>43764</v>
      </c>
    </row>
    <row r="211" spans="1:10" ht="15.75" customHeight="1" x14ac:dyDescent="0.5">
      <c r="A211" s="311"/>
      <c r="B211" s="312" t="s">
        <v>324</v>
      </c>
      <c r="C211" s="312"/>
      <c r="D211" s="320" t="s">
        <v>903</v>
      </c>
      <c r="E211" s="313">
        <v>803</v>
      </c>
      <c r="F211" s="313">
        <v>601</v>
      </c>
      <c r="G211" s="313">
        <v>737</v>
      </c>
      <c r="H211" s="313">
        <v>781</v>
      </c>
      <c r="I211" s="313">
        <v>902</v>
      </c>
      <c r="J211" s="314">
        <v>854</v>
      </c>
    </row>
    <row r="212" spans="1:10" ht="15.75" customHeight="1" x14ac:dyDescent="0.5">
      <c r="A212" s="311"/>
      <c r="B212" s="312" t="s">
        <v>320</v>
      </c>
      <c r="C212" s="312"/>
      <c r="D212" s="320" t="s">
        <v>904</v>
      </c>
      <c r="E212" s="313">
        <v>33528</v>
      </c>
      <c r="F212" s="313">
        <v>26674</v>
      </c>
      <c r="G212" s="313">
        <v>35324</v>
      </c>
      <c r="H212" s="313">
        <v>32690</v>
      </c>
      <c r="I212" s="313">
        <v>46481</v>
      </c>
      <c r="J212" s="314">
        <v>47728</v>
      </c>
    </row>
    <row r="213" spans="1:10" ht="15.75" customHeight="1" x14ac:dyDescent="0.5">
      <c r="A213" s="311"/>
      <c r="B213" s="312" t="s">
        <v>325</v>
      </c>
      <c r="C213" s="312"/>
      <c r="D213" s="320" t="s">
        <v>905</v>
      </c>
      <c r="E213" s="313">
        <v>2296</v>
      </c>
      <c r="F213" s="313">
        <v>1586</v>
      </c>
      <c r="G213" s="313">
        <v>3402</v>
      </c>
      <c r="H213" s="313">
        <v>2809</v>
      </c>
      <c r="I213" s="313">
        <v>8419</v>
      </c>
      <c r="J213" s="314">
        <v>4905</v>
      </c>
    </row>
    <row r="214" spans="1:10" ht="15.75" customHeight="1" x14ac:dyDescent="0.5">
      <c r="A214" s="311"/>
      <c r="B214" s="312" t="s">
        <v>326</v>
      </c>
      <c r="C214" s="312"/>
      <c r="D214" s="320" t="s">
        <v>906</v>
      </c>
      <c r="E214" s="313">
        <v>781</v>
      </c>
      <c r="F214" s="313">
        <v>516</v>
      </c>
      <c r="G214" s="313">
        <v>564</v>
      </c>
      <c r="H214" s="313">
        <v>365</v>
      </c>
      <c r="I214" s="313">
        <v>852</v>
      </c>
      <c r="J214" s="314">
        <v>1049</v>
      </c>
    </row>
    <row r="215" spans="1:10" ht="15.75" customHeight="1" x14ac:dyDescent="0.5">
      <c r="A215" s="311"/>
      <c r="B215" s="312" t="s">
        <v>327</v>
      </c>
      <c r="C215" s="312"/>
      <c r="D215" s="320" t="s">
        <v>907</v>
      </c>
      <c r="E215" s="313">
        <v>44</v>
      </c>
      <c r="F215" s="313">
        <v>86</v>
      </c>
      <c r="G215" s="313">
        <v>18</v>
      </c>
      <c r="H215" s="313">
        <v>23</v>
      </c>
      <c r="I215" s="313">
        <v>40</v>
      </c>
      <c r="J215" s="314">
        <v>248</v>
      </c>
    </row>
    <row r="216" spans="1:10" ht="15.75" customHeight="1" x14ac:dyDescent="0.5">
      <c r="A216" s="311"/>
      <c r="B216" s="312" t="s">
        <v>328</v>
      </c>
      <c r="C216" s="312"/>
      <c r="D216" s="320" t="s">
        <v>908</v>
      </c>
      <c r="E216" s="313">
        <v>2166</v>
      </c>
      <c r="F216" s="313">
        <v>1672</v>
      </c>
      <c r="G216" s="313">
        <v>3213</v>
      </c>
      <c r="H216" s="313">
        <v>3004</v>
      </c>
      <c r="I216" s="313">
        <v>9488</v>
      </c>
      <c r="J216" s="314">
        <v>4918</v>
      </c>
    </row>
    <row r="217" spans="1:10" ht="15.75" customHeight="1" x14ac:dyDescent="0.5">
      <c r="A217" s="311"/>
      <c r="B217" s="312" t="s">
        <v>909</v>
      </c>
      <c r="C217" s="312"/>
      <c r="D217" s="320" t="s">
        <v>910</v>
      </c>
      <c r="E217" s="313">
        <v>113251</v>
      </c>
      <c r="F217" s="313">
        <v>85702</v>
      </c>
      <c r="G217" s="313">
        <v>120346</v>
      </c>
      <c r="H217" s="313">
        <v>99985</v>
      </c>
      <c r="I217" s="313">
        <v>191830</v>
      </c>
      <c r="J217" s="314">
        <v>172426</v>
      </c>
    </row>
    <row r="218" spans="1:10" ht="15.75" customHeight="1" x14ac:dyDescent="0.5">
      <c r="A218" s="311"/>
      <c r="B218" s="312" t="s">
        <v>329</v>
      </c>
      <c r="C218" s="312"/>
      <c r="D218" s="320" t="s">
        <v>911</v>
      </c>
      <c r="E218" s="313">
        <v>0</v>
      </c>
      <c r="F218" s="313">
        <v>0</v>
      </c>
      <c r="G218" s="313">
        <v>0</v>
      </c>
      <c r="H218" s="313">
        <v>0</v>
      </c>
      <c r="I218" s="313">
        <v>0</v>
      </c>
      <c r="J218" s="314">
        <v>0</v>
      </c>
    </row>
    <row r="219" spans="1:10" ht="15.75" customHeight="1" x14ac:dyDescent="0.5">
      <c r="A219" s="311"/>
      <c r="B219" s="312" t="s">
        <v>909</v>
      </c>
      <c r="C219" s="312"/>
      <c r="D219" s="320" t="s">
        <v>912</v>
      </c>
      <c r="E219" s="313">
        <v>84321</v>
      </c>
      <c r="F219" s="313">
        <v>63738</v>
      </c>
      <c r="G219" s="313">
        <v>82634</v>
      </c>
      <c r="H219" s="313">
        <v>63616</v>
      </c>
      <c r="I219" s="313">
        <v>120190</v>
      </c>
      <c r="J219" s="314">
        <v>119873</v>
      </c>
    </row>
    <row r="220" spans="1:10" ht="15.75" customHeight="1" x14ac:dyDescent="0.5">
      <c r="A220" s="311"/>
      <c r="B220" s="312" t="s">
        <v>330</v>
      </c>
      <c r="C220" s="312"/>
      <c r="D220" s="320" t="s">
        <v>913</v>
      </c>
      <c r="E220" s="313">
        <v>5142</v>
      </c>
      <c r="F220" s="313">
        <v>4172</v>
      </c>
      <c r="G220" s="313">
        <v>5117</v>
      </c>
      <c r="H220" s="313">
        <v>4969</v>
      </c>
      <c r="I220" s="313">
        <v>6569</v>
      </c>
      <c r="J220" s="314">
        <v>6281</v>
      </c>
    </row>
    <row r="221" spans="1:10" ht="15.75" customHeight="1" x14ac:dyDescent="0.5">
      <c r="A221" s="311"/>
      <c r="B221" s="312" t="s">
        <v>331</v>
      </c>
      <c r="C221" s="312"/>
      <c r="D221" s="320" t="s">
        <v>914</v>
      </c>
      <c r="E221" s="313">
        <v>273</v>
      </c>
      <c r="F221" s="313">
        <v>190</v>
      </c>
      <c r="G221" s="313">
        <v>290</v>
      </c>
      <c r="H221" s="313">
        <v>269</v>
      </c>
      <c r="I221" s="313">
        <v>759</v>
      </c>
      <c r="J221" s="314">
        <v>406</v>
      </c>
    </row>
    <row r="222" spans="1:10" ht="15.75" customHeight="1" x14ac:dyDescent="0.5">
      <c r="A222" s="311"/>
      <c r="B222" s="312" t="s">
        <v>915</v>
      </c>
      <c r="C222" s="312"/>
      <c r="D222" s="320" t="s">
        <v>916</v>
      </c>
      <c r="E222" s="313">
        <v>634</v>
      </c>
      <c r="F222" s="313">
        <v>464</v>
      </c>
      <c r="G222" s="313">
        <v>495</v>
      </c>
      <c r="H222" s="313">
        <v>443</v>
      </c>
      <c r="I222" s="313">
        <v>770</v>
      </c>
      <c r="J222" s="314">
        <v>979</v>
      </c>
    </row>
    <row r="223" spans="1:10" ht="15.75" customHeight="1" x14ac:dyDescent="0.5">
      <c r="A223" s="311"/>
      <c r="B223" s="312" t="s">
        <v>332</v>
      </c>
      <c r="C223" s="312"/>
      <c r="D223" s="320" t="s">
        <v>917</v>
      </c>
      <c r="E223" s="313">
        <v>673</v>
      </c>
      <c r="F223" s="313">
        <v>507</v>
      </c>
      <c r="G223" s="313">
        <v>668</v>
      </c>
      <c r="H223" s="313">
        <v>492</v>
      </c>
      <c r="I223" s="313">
        <v>979</v>
      </c>
      <c r="J223" s="314">
        <v>1236</v>
      </c>
    </row>
    <row r="224" spans="1:10" ht="15.75" customHeight="1" x14ac:dyDescent="0.5">
      <c r="A224" s="311"/>
      <c r="B224" s="312"/>
      <c r="C224" s="312"/>
      <c r="D224" s="312"/>
      <c r="E224" s="313"/>
      <c r="F224" s="313"/>
      <c r="G224" s="313"/>
      <c r="H224" s="313"/>
      <c r="I224" s="313"/>
      <c r="J224" s="314"/>
    </row>
    <row r="225" spans="1:10" ht="15.75" customHeight="1" x14ac:dyDescent="0.25">
      <c r="A225" s="310" t="s">
        <v>842</v>
      </c>
      <c r="B225" s="30" t="s">
        <v>918</v>
      </c>
      <c r="C225" s="312"/>
      <c r="D225" s="312"/>
      <c r="E225" s="313"/>
      <c r="F225" s="313"/>
      <c r="G225" s="313"/>
      <c r="H225" s="313"/>
      <c r="I225" s="313"/>
      <c r="J225" s="314"/>
    </row>
    <row r="226" spans="1:10" ht="15.75" customHeight="1" x14ac:dyDescent="0.25">
      <c r="A226" s="310"/>
      <c r="B226" s="30"/>
      <c r="C226" s="312"/>
      <c r="D226" s="312"/>
      <c r="E226" s="313"/>
      <c r="F226" s="313"/>
      <c r="G226" s="313"/>
      <c r="H226" s="313"/>
      <c r="I226" s="313"/>
      <c r="J226" s="314"/>
    </row>
    <row r="227" spans="1:10" ht="15.75" customHeight="1" x14ac:dyDescent="0.25">
      <c r="A227" s="321" t="s">
        <v>124</v>
      </c>
      <c r="B227" s="322" t="s">
        <v>333</v>
      </c>
      <c r="C227" s="312"/>
      <c r="D227" s="312"/>
      <c r="E227" s="313"/>
      <c r="F227" s="313"/>
      <c r="G227" s="313"/>
      <c r="H227" s="313"/>
      <c r="I227" s="313"/>
      <c r="J227" s="314"/>
    </row>
    <row r="228" spans="1:10" ht="15.75" customHeight="1" x14ac:dyDescent="0.5">
      <c r="A228" s="311"/>
      <c r="B228" s="312" t="s">
        <v>334</v>
      </c>
      <c r="C228" s="312"/>
      <c r="D228" s="320" t="s">
        <v>919</v>
      </c>
      <c r="E228" s="313">
        <v>0</v>
      </c>
      <c r="F228" s="313">
        <v>0</v>
      </c>
      <c r="G228" s="313">
        <v>0</v>
      </c>
      <c r="H228" s="313">
        <v>0</v>
      </c>
      <c r="I228" s="313">
        <v>0</v>
      </c>
      <c r="J228" s="314">
        <v>0</v>
      </c>
    </row>
    <row r="229" spans="1:10" ht="15.75" customHeight="1" x14ac:dyDescent="0.5">
      <c r="A229" s="311"/>
      <c r="B229" s="312" t="s">
        <v>335</v>
      </c>
      <c r="C229" s="312"/>
      <c r="D229" s="320" t="s">
        <v>920</v>
      </c>
      <c r="E229" s="313">
        <v>0</v>
      </c>
      <c r="F229" s="313">
        <v>0</v>
      </c>
      <c r="G229" s="313">
        <v>0</v>
      </c>
      <c r="H229" s="313">
        <v>0</v>
      </c>
      <c r="I229" s="313">
        <v>0</v>
      </c>
      <c r="J229" s="314">
        <v>0</v>
      </c>
    </row>
    <row r="230" spans="1:10" ht="15.75" customHeight="1" x14ac:dyDescent="0.5">
      <c r="A230" s="311"/>
      <c r="B230" s="312" t="s">
        <v>336</v>
      </c>
      <c r="C230" s="312"/>
      <c r="D230" s="320" t="s">
        <v>921</v>
      </c>
      <c r="E230" s="313">
        <v>920</v>
      </c>
      <c r="F230" s="313">
        <v>685</v>
      </c>
      <c r="G230" s="313">
        <v>1638</v>
      </c>
      <c r="H230" s="313">
        <v>1560</v>
      </c>
      <c r="I230" s="313">
        <v>4913</v>
      </c>
      <c r="J230" s="314">
        <v>2532</v>
      </c>
    </row>
    <row r="231" spans="1:10" ht="15.75" customHeight="1" x14ac:dyDescent="0.5">
      <c r="A231" s="311"/>
      <c r="B231" s="312" t="s">
        <v>337</v>
      </c>
      <c r="C231" s="312"/>
      <c r="D231" s="320" t="s">
        <v>922</v>
      </c>
      <c r="E231" s="313">
        <v>0</v>
      </c>
      <c r="F231" s="313">
        <v>0</v>
      </c>
      <c r="G231" s="313">
        <v>0</v>
      </c>
      <c r="H231" s="313">
        <v>0</v>
      </c>
      <c r="I231" s="313">
        <v>0</v>
      </c>
      <c r="J231" s="314">
        <v>0</v>
      </c>
    </row>
    <row r="232" spans="1:10" ht="15.75" customHeight="1" x14ac:dyDescent="0.5">
      <c r="A232" s="311"/>
      <c r="B232" s="312" t="s">
        <v>338</v>
      </c>
      <c r="C232" s="312"/>
      <c r="D232" s="320" t="s">
        <v>923</v>
      </c>
      <c r="E232" s="313">
        <v>1607</v>
      </c>
      <c r="F232" s="313">
        <v>1272</v>
      </c>
      <c r="G232" s="313">
        <v>1633</v>
      </c>
      <c r="H232" s="313">
        <v>1318</v>
      </c>
      <c r="I232" s="313">
        <v>2839</v>
      </c>
      <c r="J232" s="314">
        <v>1789</v>
      </c>
    </row>
    <row r="233" spans="1:10" ht="15.75" customHeight="1" x14ac:dyDescent="0.5">
      <c r="A233" s="311"/>
      <c r="B233" s="312" t="s">
        <v>339</v>
      </c>
      <c r="C233" s="312"/>
      <c r="D233" s="320" t="s">
        <v>924</v>
      </c>
      <c r="E233" s="313">
        <v>943</v>
      </c>
      <c r="F233" s="313">
        <v>652</v>
      </c>
      <c r="G233" s="313">
        <v>1639</v>
      </c>
      <c r="H233" s="313">
        <v>1459</v>
      </c>
      <c r="I233" s="313">
        <v>4327</v>
      </c>
      <c r="J233" s="314">
        <v>2427</v>
      </c>
    </row>
    <row r="234" spans="1:10" ht="15.75" customHeight="1" x14ac:dyDescent="0.5">
      <c r="A234" s="311"/>
      <c r="B234" s="312" t="s">
        <v>340</v>
      </c>
      <c r="C234" s="312"/>
      <c r="D234" s="320" t="s">
        <v>925</v>
      </c>
      <c r="E234" s="313">
        <v>26329</v>
      </c>
      <c r="F234" s="313">
        <v>21397</v>
      </c>
      <c r="G234" s="313">
        <v>29837</v>
      </c>
      <c r="H234" s="313">
        <v>29473</v>
      </c>
      <c r="I234" s="313">
        <v>47723</v>
      </c>
      <c r="J234" s="314">
        <v>39811</v>
      </c>
    </row>
    <row r="235" spans="1:10" ht="15.75" customHeight="1" x14ac:dyDescent="0.5">
      <c r="A235" s="311"/>
      <c r="B235" s="312" t="s">
        <v>341</v>
      </c>
      <c r="C235" s="312"/>
      <c r="D235" s="320" t="s">
        <v>926</v>
      </c>
      <c r="E235" s="313">
        <v>23622</v>
      </c>
      <c r="F235" s="313">
        <v>17538</v>
      </c>
      <c r="G235" s="313">
        <v>32603</v>
      </c>
      <c r="H235" s="313">
        <v>29920</v>
      </c>
      <c r="I235" s="313">
        <v>70581</v>
      </c>
      <c r="J235" s="314">
        <v>48923</v>
      </c>
    </row>
    <row r="236" spans="1:10" ht="15.75" customHeight="1" x14ac:dyDescent="0.5">
      <c r="A236" s="311"/>
      <c r="B236" s="312" t="s">
        <v>342</v>
      </c>
      <c r="C236" s="312"/>
      <c r="D236" s="320" t="s">
        <v>927</v>
      </c>
      <c r="E236" s="313">
        <v>2743</v>
      </c>
      <c r="F236" s="313">
        <v>2720</v>
      </c>
      <c r="G236" s="313">
        <v>4493</v>
      </c>
      <c r="H236" s="313">
        <v>5095</v>
      </c>
      <c r="I236" s="313">
        <v>5690</v>
      </c>
      <c r="J236" s="314">
        <v>5887</v>
      </c>
    </row>
    <row r="237" spans="1:10" ht="15.75" customHeight="1" x14ac:dyDescent="0.5">
      <c r="A237" s="311"/>
      <c r="B237" s="312" t="s">
        <v>343</v>
      </c>
      <c r="C237" s="312"/>
      <c r="D237" s="320" t="s">
        <v>928</v>
      </c>
      <c r="E237" s="313">
        <v>0</v>
      </c>
      <c r="F237" s="313">
        <v>0</v>
      </c>
      <c r="G237" s="313">
        <v>0</v>
      </c>
      <c r="H237" s="313">
        <v>0</v>
      </c>
      <c r="I237" s="313">
        <v>0</v>
      </c>
      <c r="J237" s="314">
        <v>0</v>
      </c>
    </row>
    <row r="238" spans="1:10" ht="15.75" customHeight="1" x14ac:dyDescent="0.5">
      <c r="A238" s="311"/>
      <c r="B238" s="312" t="s">
        <v>344</v>
      </c>
      <c r="C238" s="312"/>
      <c r="D238" s="320" t="s">
        <v>929</v>
      </c>
      <c r="E238" s="313">
        <v>4394</v>
      </c>
      <c r="F238" s="313">
        <v>3775</v>
      </c>
      <c r="G238" s="313">
        <v>4361</v>
      </c>
      <c r="H238" s="313">
        <v>3713</v>
      </c>
      <c r="I238" s="313">
        <v>7337</v>
      </c>
      <c r="J238" s="314">
        <v>5830</v>
      </c>
    </row>
    <row r="239" spans="1:10" ht="15.75" customHeight="1" x14ac:dyDescent="0.5">
      <c r="A239" s="311"/>
      <c r="B239" s="312" t="s">
        <v>345</v>
      </c>
      <c r="C239" s="312"/>
      <c r="D239" s="320" t="s">
        <v>930</v>
      </c>
      <c r="E239" s="313">
        <v>0</v>
      </c>
      <c r="F239" s="313">
        <v>0</v>
      </c>
      <c r="G239" s="313">
        <v>0</v>
      </c>
      <c r="H239" s="313">
        <v>0</v>
      </c>
      <c r="I239" s="313">
        <v>0</v>
      </c>
      <c r="J239" s="314">
        <v>0</v>
      </c>
    </row>
    <row r="240" spans="1:10" ht="15.75" customHeight="1" x14ac:dyDescent="0.5">
      <c r="A240" s="311"/>
      <c r="B240" s="312" t="s">
        <v>346</v>
      </c>
      <c r="C240" s="312"/>
      <c r="D240" s="320" t="s">
        <v>931</v>
      </c>
      <c r="E240" s="313">
        <v>2381</v>
      </c>
      <c r="F240" s="313">
        <v>1948</v>
      </c>
      <c r="G240" s="313">
        <v>2607</v>
      </c>
      <c r="H240" s="313">
        <v>2158</v>
      </c>
      <c r="I240" s="313">
        <v>4360</v>
      </c>
      <c r="J240" s="314">
        <v>2926</v>
      </c>
    </row>
    <row r="241" spans="1:10" ht="15.75" customHeight="1" x14ac:dyDescent="0.5">
      <c r="A241" s="311"/>
      <c r="B241" s="312" t="s">
        <v>347</v>
      </c>
      <c r="C241" s="312"/>
      <c r="D241" s="320" t="s">
        <v>932</v>
      </c>
      <c r="E241" s="313">
        <v>1137</v>
      </c>
      <c r="F241" s="313">
        <v>968</v>
      </c>
      <c r="G241" s="313">
        <v>1284</v>
      </c>
      <c r="H241" s="313">
        <v>1149</v>
      </c>
      <c r="I241" s="313">
        <v>1580</v>
      </c>
      <c r="J241" s="314">
        <v>1662</v>
      </c>
    </row>
    <row r="242" spans="1:10" ht="15.75" customHeight="1" x14ac:dyDescent="0.5">
      <c r="A242" s="311"/>
      <c r="B242" s="312" t="s">
        <v>348</v>
      </c>
      <c r="C242" s="312"/>
      <c r="D242" s="320" t="s">
        <v>933</v>
      </c>
      <c r="E242" s="313">
        <v>3407</v>
      </c>
      <c r="F242" s="313">
        <v>2904</v>
      </c>
      <c r="G242" s="313">
        <v>3427</v>
      </c>
      <c r="H242" s="313">
        <v>3077</v>
      </c>
      <c r="I242" s="313">
        <v>5739</v>
      </c>
      <c r="J242" s="314">
        <v>4308</v>
      </c>
    </row>
    <row r="243" spans="1:10" ht="15.75" customHeight="1" x14ac:dyDescent="0.5">
      <c r="A243" s="311"/>
      <c r="B243" s="312" t="s">
        <v>349</v>
      </c>
      <c r="C243" s="312"/>
      <c r="D243" s="320" t="s">
        <v>934</v>
      </c>
      <c r="E243" s="313">
        <v>4435</v>
      </c>
      <c r="F243" s="313">
        <v>3674</v>
      </c>
      <c r="G243" s="313">
        <v>4876</v>
      </c>
      <c r="H243" s="313">
        <v>4222</v>
      </c>
      <c r="I243" s="313">
        <v>8549</v>
      </c>
      <c r="J243" s="314">
        <v>6202</v>
      </c>
    </row>
    <row r="244" spans="1:10" ht="15.75" customHeight="1" x14ac:dyDescent="0.5">
      <c r="A244" s="311"/>
      <c r="B244" s="312" t="s">
        <v>350</v>
      </c>
      <c r="C244" s="312"/>
      <c r="D244" s="320" t="s">
        <v>935</v>
      </c>
      <c r="E244" s="313">
        <v>27763</v>
      </c>
      <c r="F244" s="313">
        <v>22589</v>
      </c>
      <c r="G244" s="313">
        <v>28997</v>
      </c>
      <c r="H244" s="313">
        <v>24385</v>
      </c>
      <c r="I244" s="313">
        <v>50470</v>
      </c>
      <c r="J244" s="314">
        <v>37031</v>
      </c>
    </row>
    <row r="245" spans="1:10" ht="15.75" customHeight="1" x14ac:dyDescent="0.5">
      <c r="A245" s="311"/>
      <c r="B245" s="312" t="s">
        <v>351</v>
      </c>
      <c r="C245" s="312"/>
      <c r="D245" s="320" t="s">
        <v>936</v>
      </c>
      <c r="E245" s="313">
        <v>0</v>
      </c>
      <c r="F245" s="313">
        <v>0</v>
      </c>
      <c r="G245" s="313">
        <v>0</v>
      </c>
      <c r="H245" s="313">
        <v>0</v>
      </c>
      <c r="I245" s="313">
        <v>0</v>
      </c>
      <c r="J245" s="314">
        <v>0</v>
      </c>
    </row>
    <row r="246" spans="1:10" ht="15.75" customHeight="1" x14ac:dyDescent="0.5">
      <c r="A246" s="311"/>
      <c r="B246" s="312" t="s">
        <v>352</v>
      </c>
      <c r="C246" s="312"/>
      <c r="D246" s="320" t="s">
        <v>937</v>
      </c>
      <c r="E246" s="313">
        <v>3835</v>
      </c>
      <c r="F246" s="313">
        <v>3457</v>
      </c>
      <c r="G246" s="313">
        <v>4263</v>
      </c>
      <c r="H246" s="313">
        <v>4047</v>
      </c>
      <c r="I246" s="313">
        <v>5742</v>
      </c>
      <c r="J246" s="314">
        <v>5152</v>
      </c>
    </row>
    <row r="247" spans="1:10" ht="15.75" customHeight="1" x14ac:dyDescent="0.5">
      <c r="A247" s="311"/>
      <c r="B247" s="312" t="s">
        <v>353</v>
      </c>
      <c r="C247" s="312"/>
      <c r="D247" s="320" t="s">
        <v>938</v>
      </c>
      <c r="E247" s="313">
        <v>0</v>
      </c>
      <c r="F247" s="313">
        <v>0</v>
      </c>
      <c r="G247" s="313">
        <v>0</v>
      </c>
      <c r="H247" s="313">
        <v>0</v>
      </c>
      <c r="I247" s="313">
        <v>0</v>
      </c>
      <c r="J247" s="314">
        <v>0</v>
      </c>
    </row>
    <row r="248" spans="1:10" ht="15.75" customHeight="1" x14ac:dyDescent="0.5">
      <c r="A248" s="311"/>
      <c r="B248" s="312" t="s">
        <v>354</v>
      </c>
      <c r="C248" s="312"/>
      <c r="D248" s="320" t="s">
        <v>939</v>
      </c>
      <c r="E248" s="313">
        <v>6025</v>
      </c>
      <c r="F248" s="313">
        <v>4812</v>
      </c>
      <c r="G248" s="313">
        <v>6087</v>
      </c>
      <c r="H248" s="313">
        <v>5183</v>
      </c>
      <c r="I248" s="313">
        <v>10420</v>
      </c>
      <c r="J248" s="314">
        <v>7590</v>
      </c>
    </row>
    <row r="249" spans="1:10" ht="15.75" customHeight="1" x14ac:dyDescent="0.5">
      <c r="A249" s="311"/>
      <c r="B249" s="312" t="s">
        <v>355</v>
      </c>
      <c r="C249" s="312"/>
      <c r="D249" s="320" t="s">
        <v>940</v>
      </c>
      <c r="E249" s="313">
        <v>0</v>
      </c>
      <c r="F249" s="313">
        <v>0</v>
      </c>
      <c r="G249" s="313">
        <v>0</v>
      </c>
      <c r="H249" s="313">
        <v>0</v>
      </c>
      <c r="I249" s="313">
        <v>0</v>
      </c>
      <c r="J249" s="314">
        <v>0</v>
      </c>
    </row>
    <row r="250" spans="1:10" ht="15.75" customHeight="1" x14ac:dyDescent="0.5">
      <c r="A250" s="311"/>
      <c r="B250" s="312" t="s">
        <v>356</v>
      </c>
      <c r="C250" s="312"/>
      <c r="D250" s="320" t="s">
        <v>941</v>
      </c>
      <c r="E250" s="313">
        <v>0</v>
      </c>
      <c r="F250" s="313">
        <v>0</v>
      </c>
      <c r="G250" s="313">
        <v>0</v>
      </c>
      <c r="H250" s="313">
        <v>0</v>
      </c>
      <c r="I250" s="313">
        <v>0</v>
      </c>
      <c r="J250" s="314">
        <v>0</v>
      </c>
    </row>
    <row r="251" spans="1:10" ht="15.75" customHeight="1" x14ac:dyDescent="0.5">
      <c r="A251" s="311"/>
      <c r="B251" s="312" t="s">
        <v>357</v>
      </c>
      <c r="C251" s="312"/>
      <c r="D251" s="320" t="s">
        <v>942</v>
      </c>
      <c r="E251" s="313">
        <v>4309</v>
      </c>
      <c r="F251" s="313">
        <v>3160</v>
      </c>
      <c r="G251" s="313">
        <v>5461</v>
      </c>
      <c r="H251" s="313">
        <v>4662</v>
      </c>
      <c r="I251" s="313">
        <v>13630</v>
      </c>
      <c r="J251" s="314">
        <v>7452</v>
      </c>
    </row>
    <row r="252" spans="1:10" ht="15.75" customHeight="1" x14ac:dyDescent="0.5">
      <c r="A252" s="311"/>
      <c r="B252" s="312" t="s">
        <v>358</v>
      </c>
      <c r="C252" s="312"/>
      <c r="D252" s="320" t="s">
        <v>943</v>
      </c>
      <c r="E252" s="313">
        <v>1751</v>
      </c>
      <c r="F252" s="313">
        <v>1237</v>
      </c>
      <c r="G252" s="313">
        <v>2972</v>
      </c>
      <c r="H252" s="313">
        <v>2659</v>
      </c>
      <c r="I252" s="313">
        <v>8902</v>
      </c>
      <c r="J252" s="314">
        <v>4514</v>
      </c>
    </row>
    <row r="253" spans="1:10" ht="15.75" customHeight="1" x14ac:dyDescent="0.5">
      <c r="A253" s="311"/>
      <c r="B253" s="312" t="s">
        <v>359</v>
      </c>
      <c r="C253" s="312"/>
      <c r="D253" s="320" t="s">
        <v>944</v>
      </c>
      <c r="E253" s="313">
        <v>0</v>
      </c>
      <c r="F253" s="313">
        <v>0</v>
      </c>
      <c r="G253" s="313">
        <v>0</v>
      </c>
      <c r="H253" s="313">
        <v>0</v>
      </c>
      <c r="I253" s="313">
        <v>0</v>
      </c>
      <c r="J253" s="314">
        <v>0</v>
      </c>
    </row>
    <row r="254" spans="1:10" ht="15.75" customHeight="1" x14ac:dyDescent="0.5">
      <c r="A254" s="311"/>
      <c r="B254" s="312" t="s">
        <v>360</v>
      </c>
      <c r="C254" s="312"/>
      <c r="D254" s="320" t="s">
        <v>945</v>
      </c>
      <c r="E254" s="313">
        <v>0</v>
      </c>
      <c r="F254" s="313">
        <v>0</v>
      </c>
      <c r="G254" s="313">
        <v>0</v>
      </c>
      <c r="H254" s="313">
        <v>0</v>
      </c>
      <c r="I254" s="313">
        <v>0</v>
      </c>
      <c r="J254" s="314">
        <v>0</v>
      </c>
    </row>
    <row r="255" spans="1:10" ht="15.75" customHeight="1" x14ac:dyDescent="0.5">
      <c r="A255" s="311"/>
      <c r="B255" s="312" t="s">
        <v>361</v>
      </c>
      <c r="C255" s="312"/>
      <c r="D255" s="320" t="s">
        <v>946</v>
      </c>
      <c r="E255" s="313">
        <v>3418</v>
      </c>
      <c r="F255" s="313">
        <v>2944</v>
      </c>
      <c r="G255" s="313">
        <v>3775</v>
      </c>
      <c r="H255" s="313">
        <v>3212</v>
      </c>
      <c r="I255" s="313">
        <v>5891</v>
      </c>
      <c r="J255" s="314">
        <v>3997</v>
      </c>
    </row>
    <row r="256" spans="1:10" ht="15.75" customHeight="1" x14ac:dyDescent="0.5">
      <c r="A256" s="311"/>
      <c r="B256" s="312" t="s">
        <v>362</v>
      </c>
      <c r="C256" s="312"/>
      <c r="D256" s="320" t="s">
        <v>947</v>
      </c>
      <c r="E256" s="313">
        <v>0</v>
      </c>
      <c r="F256" s="313">
        <v>0</v>
      </c>
      <c r="G256" s="313">
        <v>0</v>
      </c>
      <c r="H256" s="313">
        <v>0</v>
      </c>
      <c r="I256" s="313">
        <v>0</v>
      </c>
      <c r="J256" s="314">
        <v>0</v>
      </c>
    </row>
    <row r="257" spans="1:10" ht="15.75" customHeight="1" x14ac:dyDescent="0.5">
      <c r="A257" s="311"/>
      <c r="B257" s="312" t="s">
        <v>363</v>
      </c>
      <c r="C257" s="312"/>
      <c r="D257" s="320" t="s">
        <v>948</v>
      </c>
      <c r="E257" s="313">
        <v>0</v>
      </c>
      <c r="F257" s="313">
        <v>0</v>
      </c>
      <c r="G257" s="313">
        <v>0</v>
      </c>
      <c r="H257" s="313">
        <v>0</v>
      </c>
      <c r="I257" s="313">
        <v>0</v>
      </c>
      <c r="J257" s="314">
        <v>0</v>
      </c>
    </row>
    <row r="258" spans="1:10" ht="15.75" customHeight="1" x14ac:dyDescent="0.5">
      <c r="A258" s="311"/>
      <c r="B258" s="312" t="s">
        <v>364</v>
      </c>
      <c r="C258" s="312"/>
      <c r="D258" s="320" t="s">
        <v>949</v>
      </c>
      <c r="E258" s="313">
        <v>2807</v>
      </c>
      <c r="F258" s="313">
        <v>2469</v>
      </c>
      <c r="G258" s="313">
        <v>2937</v>
      </c>
      <c r="H258" s="313">
        <v>2625</v>
      </c>
      <c r="I258" s="313">
        <v>4077</v>
      </c>
      <c r="J258" s="314">
        <v>3971</v>
      </c>
    </row>
    <row r="259" spans="1:10" ht="15.75" customHeight="1" x14ac:dyDescent="0.5">
      <c r="A259" s="311"/>
      <c r="B259" s="312" t="s">
        <v>365</v>
      </c>
      <c r="C259" s="312"/>
      <c r="D259" s="320" t="s">
        <v>950</v>
      </c>
      <c r="E259" s="313">
        <v>18258</v>
      </c>
      <c r="F259" s="313">
        <v>15553</v>
      </c>
      <c r="G259" s="313">
        <v>19115</v>
      </c>
      <c r="H259" s="313">
        <v>17781</v>
      </c>
      <c r="I259" s="313">
        <v>37698</v>
      </c>
      <c r="J259" s="314">
        <v>24073</v>
      </c>
    </row>
    <row r="260" spans="1:10" ht="15.75" customHeight="1" x14ac:dyDescent="0.5">
      <c r="A260" s="311"/>
      <c r="B260" s="312" t="s">
        <v>366</v>
      </c>
      <c r="C260" s="312"/>
      <c r="D260" s="320" t="s">
        <v>951</v>
      </c>
      <c r="E260" s="313">
        <v>30446</v>
      </c>
      <c r="F260" s="313">
        <v>25085</v>
      </c>
      <c r="G260" s="313">
        <v>34451</v>
      </c>
      <c r="H260" s="313">
        <v>32391</v>
      </c>
      <c r="I260" s="313">
        <v>53252</v>
      </c>
      <c r="J260" s="314">
        <v>44327</v>
      </c>
    </row>
    <row r="261" spans="1:10" ht="15.75" customHeight="1" x14ac:dyDescent="0.5">
      <c r="A261" s="311"/>
      <c r="B261" s="312" t="s">
        <v>367</v>
      </c>
      <c r="C261" s="312"/>
      <c r="D261" s="320" t="s">
        <v>952</v>
      </c>
      <c r="E261" s="313">
        <v>33529</v>
      </c>
      <c r="F261" s="313">
        <v>28748</v>
      </c>
      <c r="G261" s="313">
        <v>36339</v>
      </c>
      <c r="H261" s="313">
        <v>29181</v>
      </c>
      <c r="I261" s="313">
        <v>56471</v>
      </c>
      <c r="J261" s="314">
        <v>49507</v>
      </c>
    </row>
    <row r="262" spans="1:10" ht="15.75" customHeight="1" x14ac:dyDescent="0.5">
      <c r="A262" s="311"/>
      <c r="B262" s="312" t="s">
        <v>368</v>
      </c>
      <c r="C262" s="312"/>
      <c r="D262" s="320" t="s">
        <v>953</v>
      </c>
      <c r="E262" s="313">
        <v>522</v>
      </c>
      <c r="F262" s="313">
        <v>468</v>
      </c>
      <c r="G262" s="313">
        <v>1062</v>
      </c>
      <c r="H262" s="313">
        <v>989</v>
      </c>
      <c r="I262" s="313">
        <v>4167</v>
      </c>
      <c r="J262" s="314">
        <v>1495</v>
      </c>
    </row>
    <row r="263" spans="1:10" ht="15.75" customHeight="1" x14ac:dyDescent="0.5">
      <c r="A263" s="311"/>
      <c r="B263" s="312" t="s">
        <v>369</v>
      </c>
      <c r="C263" s="312"/>
      <c r="D263" s="320" t="s">
        <v>954</v>
      </c>
      <c r="E263" s="313">
        <v>0</v>
      </c>
      <c r="F263" s="313">
        <v>0</v>
      </c>
      <c r="G263" s="313">
        <v>0</v>
      </c>
      <c r="H263" s="313">
        <v>0</v>
      </c>
      <c r="I263" s="313">
        <v>0</v>
      </c>
      <c r="J263" s="314">
        <v>0</v>
      </c>
    </row>
    <row r="264" spans="1:10" ht="15.75" customHeight="1" x14ac:dyDescent="0.5">
      <c r="A264" s="311"/>
      <c r="B264" s="312" t="s">
        <v>370</v>
      </c>
      <c r="C264" s="312"/>
      <c r="D264" s="320" t="s">
        <v>955</v>
      </c>
      <c r="E264" s="313">
        <v>2692</v>
      </c>
      <c r="F264" s="313">
        <v>2189</v>
      </c>
      <c r="G264" s="313">
        <v>2897</v>
      </c>
      <c r="H264" s="313">
        <v>0</v>
      </c>
      <c r="I264" s="313">
        <v>0</v>
      </c>
      <c r="J264" s="314">
        <v>0</v>
      </c>
    </row>
    <row r="265" spans="1:10" ht="15.75" customHeight="1" x14ac:dyDescent="0.5">
      <c r="A265" s="311"/>
      <c r="B265" s="312"/>
      <c r="C265" s="312"/>
      <c r="D265" s="312"/>
      <c r="E265" s="313"/>
      <c r="F265" s="313"/>
      <c r="G265" s="313"/>
      <c r="H265" s="313"/>
      <c r="I265" s="313"/>
      <c r="J265" s="314"/>
    </row>
    <row r="266" spans="1:10" ht="15.75" customHeight="1" x14ac:dyDescent="0.25">
      <c r="A266" s="321" t="s">
        <v>125</v>
      </c>
      <c r="B266" s="322" t="s">
        <v>371</v>
      </c>
      <c r="C266" s="312"/>
      <c r="D266" s="312"/>
      <c r="E266" s="313"/>
      <c r="F266" s="313"/>
      <c r="G266" s="313"/>
      <c r="H266" s="313"/>
      <c r="I266" s="313"/>
      <c r="J266" s="314"/>
    </row>
    <row r="267" spans="1:10" ht="15.75" customHeight="1" x14ac:dyDescent="0.5">
      <c r="A267" s="311"/>
      <c r="B267" s="312" t="s">
        <v>372</v>
      </c>
      <c r="C267" s="312"/>
      <c r="D267" s="320" t="s">
        <v>956</v>
      </c>
      <c r="E267" s="313">
        <v>6036</v>
      </c>
      <c r="F267" s="313">
        <v>5087</v>
      </c>
      <c r="G267" s="313">
        <v>6535</v>
      </c>
      <c r="H267" s="313">
        <v>6207</v>
      </c>
      <c r="I267" s="313">
        <v>9955</v>
      </c>
      <c r="J267" s="314">
        <v>8520</v>
      </c>
    </row>
    <row r="268" spans="1:10" ht="15.75" customHeight="1" x14ac:dyDescent="0.5">
      <c r="A268" s="311"/>
      <c r="B268" s="312" t="s">
        <v>373</v>
      </c>
      <c r="C268" s="312"/>
      <c r="D268" s="320" t="s">
        <v>957</v>
      </c>
      <c r="E268" s="313">
        <v>5351</v>
      </c>
      <c r="F268" s="313">
        <v>4547</v>
      </c>
      <c r="G268" s="313">
        <v>5234</v>
      </c>
      <c r="H268" s="313">
        <v>5480</v>
      </c>
      <c r="I268" s="313">
        <v>6832</v>
      </c>
      <c r="J268" s="314">
        <v>6755</v>
      </c>
    </row>
    <row r="269" spans="1:10" ht="15.75" customHeight="1" x14ac:dyDescent="0.5">
      <c r="A269" s="311"/>
      <c r="B269" s="312" t="s">
        <v>374</v>
      </c>
      <c r="C269" s="312"/>
      <c r="D269" s="320" t="s">
        <v>958</v>
      </c>
      <c r="E269" s="313">
        <v>0</v>
      </c>
      <c r="F269" s="313">
        <v>0</v>
      </c>
      <c r="G269" s="313">
        <v>0</v>
      </c>
      <c r="H269" s="313">
        <v>0</v>
      </c>
      <c r="I269" s="313">
        <v>0</v>
      </c>
      <c r="J269" s="314">
        <v>0</v>
      </c>
    </row>
    <row r="270" spans="1:10" ht="15.75" customHeight="1" x14ac:dyDescent="0.5">
      <c r="A270" s="311"/>
      <c r="B270" s="312" t="s">
        <v>375</v>
      </c>
      <c r="C270" s="312"/>
      <c r="D270" s="320" t="s">
        <v>959</v>
      </c>
      <c r="E270" s="313">
        <v>3526</v>
      </c>
      <c r="F270" s="313">
        <v>2989</v>
      </c>
      <c r="G270" s="313">
        <v>3856</v>
      </c>
      <c r="H270" s="313">
        <v>3376</v>
      </c>
      <c r="I270" s="313">
        <v>6259</v>
      </c>
      <c r="J270" s="314">
        <v>4882</v>
      </c>
    </row>
    <row r="271" spans="1:10" ht="15.75" customHeight="1" x14ac:dyDescent="0.5">
      <c r="A271" s="311"/>
      <c r="B271" s="312" t="s">
        <v>376</v>
      </c>
      <c r="C271" s="312"/>
      <c r="D271" s="320" t="s">
        <v>960</v>
      </c>
      <c r="E271" s="313">
        <v>3442</v>
      </c>
      <c r="F271" s="313">
        <v>2971</v>
      </c>
      <c r="G271" s="313">
        <v>3409</v>
      </c>
      <c r="H271" s="313">
        <v>3719</v>
      </c>
      <c r="I271" s="313">
        <v>5169</v>
      </c>
      <c r="J271" s="314">
        <v>4185</v>
      </c>
    </row>
    <row r="272" spans="1:10" ht="15.75" customHeight="1" x14ac:dyDescent="0.5">
      <c r="A272" s="311"/>
      <c r="B272" s="312" t="s">
        <v>377</v>
      </c>
      <c r="C272" s="312"/>
      <c r="D272" s="320" t="s">
        <v>961</v>
      </c>
      <c r="E272" s="313">
        <v>0</v>
      </c>
      <c r="F272" s="313">
        <v>0</v>
      </c>
      <c r="G272" s="313">
        <v>0</v>
      </c>
      <c r="H272" s="313">
        <v>0</v>
      </c>
      <c r="I272" s="313">
        <v>0</v>
      </c>
      <c r="J272" s="314">
        <v>0</v>
      </c>
    </row>
    <row r="273" spans="1:10" ht="15.75" customHeight="1" x14ac:dyDescent="0.5">
      <c r="A273" s="311"/>
      <c r="B273" s="312" t="s">
        <v>378</v>
      </c>
      <c r="C273" s="312"/>
      <c r="D273" s="320" t="s">
        <v>962</v>
      </c>
      <c r="E273" s="313">
        <v>1733</v>
      </c>
      <c r="F273" s="313">
        <v>1658</v>
      </c>
      <c r="G273" s="313">
        <v>1949</v>
      </c>
      <c r="H273" s="313">
        <v>1710</v>
      </c>
      <c r="I273" s="313">
        <v>3047</v>
      </c>
      <c r="J273" s="314">
        <v>2358</v>
      </c>
    </row>
    <row r="274" spans="1:10" ht="15.75" customHeight="1" x14ac:dyDescent="0.5">
      <c r="A274" s="311"/>
      <c r="B274" s="312" t="s">
        <v>379</v>
      </c>
      <c r="C274" s="312"/>
      <c r="D274" s="320" t="s">
        <v>963</v>
      </c>
      <c r="E274" s="313">
        <v>1722</v>
      </c>
      <c r="F274" s="313">
        <v>1679</v>
      </c>
      <c r="G274" s="313">
        <v>2063</v>
      </c>
      <c r="H274" s="313">
        <v>1711</v>
      </c>
      <c r="I274" s="313">
        <v>3096</v>
      </c>
      <c r="J274" s="314">
        <v>2305</v>
      </c>
    </row>
    <row r="275" spans="1:10" ht="15.75" customHeight="1" x14ac:dyDescent="0.5">
      <c r="A275" s="311"/>
      <c r="B275" s="312" t="s">
        <v>380</v>
      </c>
      <c r="C275" s="312"/>
      <c r="D275" s="320" t="s">
        <v>964</v>
      </c>
      <c r="E275" s="313">
        <v>7580</v>
      </c>
      <c r="F275" s="313">
        <v>6366</v>
      </c>
      <c r="G275" s="313">
        <v>8233</v>
      </c>
      <c r="H275" s="313">
        <v>7067</v>
      </c>
      <c r="I275" s="313">
        <v>13055</v>
      </c>
      <c r="J275" s="314">
        <v>9874</v>
      </c>
    </row>
    <row r="276" spans="1:10" ht="15.75" customHeight="1" x14ac:dyDescent="0.5">
      <c r="A276" s="311"/>
      <c r="B276" s="312" t="s">
        <v>381</v>
      </c>
      <c r="C276" s="312"/>
      <c r="D276" s="320" t="s">
        <v>965</v>
      </c>
      <c r="E276" s="313">
        <v>1536</v>
      </c>
      <c r="F276" s="313">
        <v>1267</v>
      </c>
      <c r="G276" s="313">
        <v>1540</v>
      </c>
      <c r="H276" s="313">
        <v>1564</v>
      </c>
      <c r="I276" s="313">
        <v>2590</v>
      </c>
      <c r="J276" s="314">
        <v>2166</v>
      </c>
    </row>
    <row r="277" spans="1:10" ht="15.75" customHeight="1" x14ac:dyDescent="0.5">
      <c r="A277" s="311"/>
      <c r="B277" s="312" t="s">
        <v>382</v>
      </c>
      <c r="C277" s="312"/>
      <c r="D277" s="320" t="s">
        <v>966</v>
      </c>
      <c r="E277" s="313">
        <v>1239</v>
      </c>
      <c r="F277" s="313">
        <v>1348</v>
      </c>
      <c r="G277" s="313">
        <v>1671</v>
      </c>
      <c r="H277" s="313">
        <v>1106</v>
      </c>
      <c r="I277" s="313">
        <v>2199</v>
      </c>
      <c r="J277" s="314">
        <v>1672</v>
      </c>
    </row>
    <row r="278" spans="1:10" ht="15.75" customHeight="1" x14ac:dyDescent="0.5">
      <c r="A278" s="311"/>
      <c r="B278" s="312" t="s">
        <v>383</v>
      </c>
      <c r="C278" s="312"/>
      <c r="D278" s="320" t="s">
        <v>967</v>
      </c>
      <c r="E278" s="313">
        <v>0</v>
      </c>
      <c r="F278" s="313">
        <v>0</v>
      </c>
      <c r="G278" s="313">
        <v>0</v>
      </c>
      <c r="H278" s="313">
        <v>0</v>
      </c>
      <c r="I278" s="313">
        <v>0</v>
      </c>
      <c r="J278" s="314">
        <v>0</v>
      </c>
    </row>
    <row r="279" spans="1:10" ht="15.75" customHeight="1" x14ac:dyDescent="0.5">
      <c r="A279" s="311"/>
      <c r="B279" s="312" t="s">
        <v>384</v>
      </c>
      <c r="C279" s="312"/>
      <c r="D279" s="320" t="s">
        <v>968</v>
      </c>
      <c r="E279" s="313">
        <v>0</v>
      </c>
      <c r="F279" s="313">
        <v>0</v>
      </c>
      <c r="G279" s="313">
        <v>0</v>
      </c>
      <c r="H279" s="313">
        <v>0</v>
      </c>
      <c r="I279" s="313">
        <v>0</v>
      </c>
      <c r="J279" s="314">
        <v>0</v>
      </c>
    </row>
    <row r="280" spans="1:10" ht="15.75" customHeight="1" x14ac:dyDescent="0.5">
      <c r="A280" s="311"/>
      <c r="B280" s="312" t="s">
        <v>385</v>
      </c>
      <c r="C280" s="312"/>
      <c r="D280" s="320" t="s">
        <v>969</v>
      </c>
      <c r="E280" s="313">
        <v>0</v>
      </c>
      <c r="F280" s="313">
        <v>0</v>
      </c>
      <c r="G280" s="313">
        <v>0</v>
      </c>
      <c r="H280" s="313">
        <v>0</v>
      </c>
      <c r="I280" s="313">
        <v>0</v>
      </c>
      <c r="J280" s="314">
        <v>0</v>
      </c>
    </row>
    <row r="281" spans="1:10" ht="15.75" customHeight="1" x14ac:dyDescent="0.5">
      <c r="A281" s="311"/>
      <c r="B281" s="312" t="s">
        <v>386</v>
      </c>
      <c r="C281" s="312"/>
      <c r="D281" s="320" t="s">
        <v>970</v>
      </c>
      <c r="E281" s="313">
        <v>0</v>
      </c>
      <c r="F281" s="313">
        <v>0</v>
      </c>
      <c r="G281" s="313">
        <v>0</v>
      </c>
      <c r="H281" s="313">
        <v>0</v>
      </c>
      <c r="I281" s="313">
        <v>0</v>
      </c>
      <c r="J281" s="314">
        <v>0</v>
      </c>
    </row>
    <row r="282" spans="1:10" ht="15.75" customHeight="1" x14ac:dyDescent="0.5">
      <c r="A282" s="311"/>
      <c r="B282" s="312" t="s">
        <v>387</v>
      </c>
      <c r="C282" s="312"/>
      <c r="D282" s="320" t="s">
        <v>971</v>
      </c>
      <c r="E282" s="313">
        <v>1617</v>
      </c>
      <c r="F282" s="313">
        <v>1468</v>
      </c>
      <c r="G282" s="313">
        <v>2121</v>
      </c>
      <c r="H282" s="313">
        <v>2031</v>
      </c>
      <c r="I282" s="313">
        <v>2606</v>
      </c>
      <c r="J282" s="314">
        <v>2683</v>
      </c>
    </row>
    <row r="283" spans="1:10" ht="15.75" customHeight="1" x14ac:dyDescent="0.5">
      <c r="A283" s="311"/>
      <c r="B283" s="312" t="s">
        <v>388</v>
      </c>
      <c r="C283" s="312"/>
      <c r="D283" s="320" t="s">
        <v>972</v>
      </c>
      <c r="E283" s="313">
        <v>0</v>
      </c>
      <c r="F283" s="313">
        <v>0</v>
      </c>
      <c r="G283" s="313">
        <v>0</v>
      </c>
      <c r="H283" s="313">
        <v>0</v>
      </c>
      <c r="I283" s="313">
        <v>0</v>
      </c>
      <c r="J283" s="314">
        <v>0</v>
      </c>
    </row>
    <row r="284" spans="1:10" ht="15.75" customHeight="1" x14ac:dyDescent="0.5">
      <c r="A284" s="311"/>
      <c r="B284" s="312" t="s">
        <v>389</v>
      </c>
      <c r="C284" s="312"/>
      <c r="D284" s="320" t="s">
        <v>973</v>
      </c>
      <c r="E284" s="313">
        <v>2745</v>
      </c>
      <c r="F284" s="313">
        <v>2546</v>
      </c>
      <c r="G284" s="313">
        <v>3049</v>
      </c>
      <c r="H284" s="313">
        <v>2627</v>
      </c>
      <c r="I284" s="313">
        <v>4115</v>
      </c>
      <c r="J284" s="314">
        <v>4102</v>
      </c>
    </row>
    <row r="285" spans="1:10" ht="15.75" customHeight="1" x14ac:dyDescent="0.5">
      <c r="A285" s="311"/>
      <c r="B285" s="312" t="s">
        <v>390</v>
      </c>
      <c r="C285" s="312"/>
      <c r="D285" s="320" t="s">
        <v>974</v>
      </c>
      <c r="E285" s="313">
        <v>710</v>
      </c>
      <c r="F285" s="313">
        <v>627</v>
      </c>
      <c r="G285" s="313">
        <v>978</v>
      </c>
      <c r="H285" s="313">
        <v>895</v>
      </c>
      <c r="I285" s="313">
        <v>1236</v>
      </c>
      <c r="J285" s="314">
        <v>1103</v>
      </c>
    </row>
    <row r="286" spans="1:10" ht="15.75" customHeight="1" x14ac:dyDescent="0.5">
      <c r="A286" s="311"/>
      <c r="B286" s="312" t="s">
        <v>391</v>
      </c>
      <c r="C286" s="312"/>
      <c r="D286" s="320" t="s">
        <v>975</v>
      </c>
      <c r="E286" s="313">
        <v>0</v>
      </c>
      <c r="F286" s="313">
        <v>0</v>
      </c>
      <c r="G286" s="313">
        <v>0</v>
      </c>
      <c r="H286" s="313">
        <v>0</v>
      </c>
      <c r="I286" s="313">
        <v>0</v>
      </c>
      <c r="J286" s="314">
        <v>0</v>
      </c>
    </row>
    <row r="287" spans="1:10" ht="15.75" customHeight="1" x14ac:dyDescent="0.5">
      <c r="A287" s="311"/>
      <c r="B287" s="312" t="s">
        <v>392</v>
      </c>
      <c r="C287" s="312"/>
      <c r="D287" s="320" t="s">
        <v>976</v>
      </c>
      <c r="E287" s="313">
        <v>0</v>
      </c>
      <c r="F287" s="313">
        <v>0</v>
      </c>
      <c r="G287" s="313">
        <v>0</v>
      </c>
      <c r="H287" s="313">
        <v>0</v>
      </c>
      <c r="I287" s="313">
        <v>0</v>
      </c>
      <c r="J287" s="314">
        <v>0</v>
      </c>
    </row>
    <row r="288" spans="1:10" ht="15.75" customHeight="1" x14ac:dyDescent="0.5">
      <c r="A288" s="311"/>
      <c r="B288" s="312" t="s">
        <v>393</v>
      </c>
      <c r="C288" s="312"/>
      <c r="D288" s="320" t="s">
        <v>977</v>
      </c>
      <c r="E288" s="313">
        <v>4144</v>
      </c>
      <c r="F288" s="313">
        <v>3716</v>
      </c>
      <c r="G288" s="313">
        <v>4284</v>
      </c>
      <c r="H288" s="313">
        <v>4343</v>
      </c>
      <c r="I288" s="313">
        <v>6167</v>
      </c>
      <c r="J288" s="314">
        <v>5658</v>
      </c>
    </row>
    <row r="289" spans="1:10" ht="15.75" customHeight="1" x14ac:dyDescent="0.5">
      <c r="A289" s="311"/>
      <c r="B289" s="312" t="s">
        <v>394</v>
      </c>
      <c r="C289" s="312"/>
      <c r="D289" s="320" t="s">
        <v>978</v>
      </c>
      <c r="E289" s="313">
        <v>6849</v>
      </c>
      <c r="F289" s="313">
        <v>5801</v>
      </c>
      <c r="G289" s="313">
        <v>7122</v>
      </c>
      <c r="H289" s="313">
        <v>7943</v>
      </c>
      <c r="I289" s="313">
        <v>11257</v>
      </c>
      <c r="J289" s="314">
        <v>10751</v>
      </c>
    </row>
    <row r="290" spans="1:10" ht="15.75" customHeight="1" x14ac:dyDescent="0.5">
      <c r="A290" s="311"/>
      <c r="B290" s="312" t="s">
        <v>395</v>
      </c>
      <c r="C290" s="312"/>
      <c r="D290" s="320" t="s">
        <v>979</v>
      </c>
      <c r="E290" s="313">
        <v>154</v>
      </c>
      <c r="F290" s="313">
        <v>125</v>
      </c>
      <c r="G290" s="313">
        <v>124</v>
      </c>
      <c r="H290" s="313">
        <v>0</v>
      </c>
      <c r="I290" s="313">
        <v>0</v>
      </c>
      <c r="J290" s="314">
        <v>0</v>
      </c>
    </row>
    <row r="291" spans="1:10" ht="15.75" customHeight="1" x14ac:dyDescent="0.5">
      <c r="A291" s="311"/>
      <c r="B291" s="312" t="s">
        <v>396</v>
      </c>
      <c r="C291" s="312"/>
      <c r="D291" s="320" t="s">
        <v>980</v>
      </c>
      <c r="E291" s="313">
        <v>13544</v>
      </c>
      <c r="F291" s="313">
        <v>11559</v>
      </c>
      <c r="G291" s="313">
        <v>15465</v>
      </c>
      <c r="H291" s="313">
        <v>15267</v>
      </c>
      <c r="I291" s="313">
        <v>22181</v>
      </c>
      <c r="J291" s="314">
        <v>21412</v>
      </c>
    </row>
    <row r="292" spans="1:10" ht="15.75" customHeight="1" x14ac:dyDescent="0.5">
      <c r="A292" s="311"/>
      <c r="B292" s="312" t="s">
        <v>397</v>
      </c>
      <c r="C292" s="312"/>
      <c r="D292" s="320" t="s">
        <v>981</v>
      </c>
      <c r="E292" s="313">
        <v>50995</v>
      </c>
      <c r="F292" s="313">
        <v>43721</v>
      </c>
      <c r="G292" s="313">
        <v>56288</v>
      </c>
      <c r="H292" s="313">
        <v>57457</v>
      </c>
      <c r="I292" s="313">
        <v>84441</v>
      </c>
      <c r="J292" s="314">
        <v>82940</v>
      </c>
    </row>
    <row r="293" spans="1:10" ht="15.75" customHeight="1" x14ac:dyDescent="0.5">
      <c r="A293" s="311"/>
      <c r="B293" s="312" t="s">
        <v>398</v>
      </c>
      <c r="C293" s="312"/>
      <c r="D293" s="320" t="s">
        <v>982</v>
      </c>
      <c r="E293" s="313">
        <v>24065</v>
      </c>
      <c r="F293" s="313">
        <v>21264</v>
      </c>
      <c r="G293" s="313">
        <v>27384</v>
      </c>
      <c r="H293" s="313">
        <v>24668</v>
      </c>
      <c r="I293" s="313">
        <v>46173</v>
      </c>
      <c r="J293" s="314">
        <v>34563</v>
      </c>
    </row>
    <row r="294" spans="1:10" ht="15.75" customHeight="1" x14ac:dyDescent="0.5">
      <c r="A294" s="311"/>
      <c r="B294" s="312" t="s">
        <v>399</v>
      </c>
      <c r="C294" s="312"/>
      <c r="D294" s="320" t="s">
        <v>983</v>
      </c>
      <c r="E294" s="313">
        <v>1560</v>
      </c>
      <c r="F294" s="313">
        <v>1816</v>
      </c>
      <c r="G294" s="313">
        <v>1754</v>
      </c>
      <c r="H294" s="313">
        <v>1946</v>
      </c>
      <c r="I294" s="313">
        <v>3266</v>
      </c>
      <c r="J294" s="314">
        <v>2316</v>
      </c>
    </row>
    <row r="295" spans="1:10" ht="15.75" customHeight="1" x14ac:dyDescent="0.5">
      <c r="A295" s="311"/>
      <c r="B295" s="312" t="s">
        <v>400</v>
      </c>
      <c r="C295" s="312"/>
      <c r="D295" s="320" t="s">
        <v>984</v>
      </c>
      <c r="E295" s="313">
        <v>0</v>
      </c>
      <c r="F295" s="313">
        <v>0</v>
      </c>
      <c r="G295" s="313">
        <v>0</v>
      </c>
      <c r="H295" s="313">
        <v>0</v>
      </c>
      <c r="I295" s="313">
        <v>0</v>
      </c>
      <c r="J295" s="314">
        <v>0</v>
      </c>
    </row>
    <row r="296" spans="1:10" ht="15.75" customHeight="1" x14ac:dyDescent="0.5">
      <c r="A296" s="311"/>
      <c r="B296" s="312" t="s">
        <v>401</v>
      </c>
      <c r="C296" s="312"/>
      <c r="D296" s="320" t="s">
        <v>985</v>
      </c>
      <c r="E296" s="313">
        <v>0</v>
      </c>
      <c r="F296" s="313">
        <v>0</v>
      </c>
      <c r="G296" s="313">
        <v>0</v>
      </c>
      <c r="H296" s="313">
        <v>0</v>
      </c>
      <c r="I296" s="313">
        <v>0</v>
      </c>
      <c r="J296" s="314">
        <v>0</v>
      </c>
    </row>
    <row r="297" spans="1:10" ht="15.75" customHeight="1" x14ac:dyDescent="0.5">
      <c r="A297" s="311"/>
      <c r="B297" s="312" t="s">
        <v>402</v>
      </c>
      <c r="C297" s="312"/>
      <c r="D297" s="320" t="s">
        <v>986</v>
      </c>
      <c r="E297" s="313">
        <v>5430</v>
      </c>
      <c r="F297" s="313">
        <v>4675</v>
      </c>
      <c r="G297" s="313">
        <v>5589</v>
      </c>
      <c r="H297" s="313">
        <v>5353</v>
      </c>
      <c r="I297" s="313">
        <v>9897</v>
      </c>
      <c r="J297" s="314">
        <v>6863</v>
      </c>
    </row>
    <row r="298" spans="1:10" ht="15.75" customHeight="1" x14ac:dyDescent="0.5">
      <c r="A298" s="311"/>
      <c r="B298" s="312" t="s">
        <v>403</v>
      </c>
      <c r="C298" s="312"/>
      <c r="D298" s="320" t="s">
        <v>987</v>
      </c>
      <c r="E298" s="313">
        <v>0</v>
      </c>
      <c r="F298" s="313">
        <v>0</v>
      </c>
      <c r="G298" s="313">
        <v>0</v>
      </c>
      <c r="H298" s="313">
        <v>0</v>
      </c>
      <c r="I298" s="313">
        <v>0</v>
      </c>
      <c r="J298" s="314">
        <v>0</v>
      </c>
    </row>
    <row r="299" spans="1:10" ht="15.75" customHeight="1" x14ac:dyDescent="0.5">
      <c r="A299" s="311"/>
      <c r="B299" s="312" t="s">
        <v>404</v>
      </c>
      <c r="C299" s="312"/>
      <c r="D299" s="320" t="s">
        <v>988</v>
      </c>
      <c r="E299" s="313">
        <v>2410</v>
      </c>
      <c r="F299" s="313">
        <v>2019</v>
      </c>
      <c r="G299" s="313">
        <v>2504</v>
      </c>
      <c r="H299" s="313">
        <v>2476</v>
      </c>
      <c r="I299" s="313">
        <v>4008</v>
      </c>
      <c r="J299" s="314">
        <v>3102</v>
      </c>
    </row>
    <row r="300" spans="1:10" ht="15.75" customHeight="1" x14ac:dyDescent="0.5">
      <c r="A300" s="311"/>
      <c r="B300" s="312" t="s">
        <v>405</v>
      </c>
      <c r="C300" s="312"/>
      <c r="D300" s="320" t="s">
        <v>989</v>
      </c>
      <c r="E300" s="313">
        <v>0</v>
      </c>
      <c r="F300" s="313">
        <v>0</v>
      </c>
      <c r="G300" s="313">
        <v>0</v>
      </c>
      <c r="H300" s="313">
        <v>0</v>
      </c>
      <c r="I300" s="313">
        <v>0</v>
      </c>
      <c r="J300" s="314">
        <v>0</v>
      </c>
    </row>
    <row r="301" spans="1:10" ht="15.75" customHeight="1" x14ac:dyDescent="0.5">
      <c r="A301" s="311"/>
      <c r="B301" s="312" t="s">
        <v>406</v>
      </c>
      <c r="C301" s="312"/>
      <c r="D301" s="320" t="s">
        <v>990</v>
      </c>
      <c r="E301" s="313">
        <v>0</v>
      </c>
      <c r="F301" s="313">
        <v>0</v>
      </c>
      <c r="G301" s="313">
        <v>0</v>
      </c>
      <c r="H301" s="313">
        <v>0</v>
      </c>
      <c r="I301" s="313">
        <v>0</v>
      </c>
      <c r="J301" s="314">
        <v>0</v>
      </c>
    </row>
    <row r="302" spans="1:10" ht="15.75" customHeight="1" x14ac:dyDescent="0.5">
      <c r="A302" s="311"/>
      <c r="B302" s="312" t="s">
        <v>407</v>
      </c>
      <c r="C302" s="312"/>
      <c r="D302" s="320" t="s">
        <v>991</v>
      </c>
      <c r="E302" s="313">
        <v>6355</v>
      </c>
      <c r="F302" s="313">
        <v>5649</v>
      </c>
      <c r="G302" s="313">
        <v>6998</v>
      </c>
      <c r="H302" s="313">
        <v>6824</v>
      </c>
      <c r="I302" s="313">
        <v>11975</v>
      </c>
      <c r="J302" s="314">
        <v>9886</v>
      </c>
    </row>
    <row r="303" spans="1:10" ht="15.75" customHeight="1" x14ac:dyDescent="0.5">
      <c r="A303" s="311"/>
      <c r="B303" s="312" t="s">
        <v>408</v>
      </c>
      <c r="C303" s="312"/>
      <c r="D303" s="320" t="s">
        <v>992</v>
      </c>
      <c r="E303" s="313">
        <v>0</v>
      </c>
      <c r="F303" s="313">
        <v>0</v>
      </c>
      <c r="G303" s="313">
        <v>0</v>
      </c>
      <c r="H303" s="313">
        <v>0</v>
      </c>
      <c r="I303" s="313">
        <v>0</v>
      </c>
      <c r="J303" s="314">
        <v>0</v>
      </c>
    </row>
    <row r="304" spans="1:10" ht="15.75" customHeight="1" x14ac:dyDescent="0.5">
      <c r="A304" s="311"/>
      <c r="B304" s="312" t="s">
        <v>409</v>
      </c>
      <c r="C304" s="312"/>
      <c r="D304" s="320" t="s">
        <v>993</v>
      </c>
      <c r="E304" s="313">
        <v>0</v>
      </c>
      <c r="F304" s="313">
        <v>0</v>
      </c>
      <c r="G304" s="313">
        <v>0</v>
      </c>
      <c r="H304" s="313">
        <v>0</v>
      </c>
      <c r="I304" s="313">
        <v>0</v>
      </c>
      <c r="J304" s="314">
        <v>0</v>
      </c>
    </row>
    <row r="305" spans="1:10" ht="15.75" customHeight="1" x14ac:dyDescent="0.5">
      <c r="A305" s="311"/>
      <c r="B305" s="312" t="s">
        <v>410</v>
      </c>
      <c r="C305" s="312"/>
      <c r="D305" s="320" t="s">
        <v>994</v>
      </c>
      <c r="E305" s="313">
        <v>0</v>
      </c>
      <c r="F305" s="313">
        <v>0</v>
      </c>
      <c r="G305" s="313">
        <v>0</v>
      </c>
      <c r="H305" s="313">
        <v>0</v>
      </c>
      <c r="I305" s="313">
        <v>0</v>
      </c>
      <c r="J305" s="314">
        <v>0</v>
      </c>
    </row>
    <row r="306" spans="1:10" ht="15.75" customHeight="1" x14ac:dyDescent="0.5">
      <c r="A306" s="311"/>
      <c r="B306" s="312" t="s">
        <v>411</v>
      </c>
      <c r="C306" s="312"/>
      <c r="D306" s="320" t="s">
        <v>995</v>
      </c>
      <c r="E306" s="313">
        <v>21782</v>
      </c>
      <c r="F306" s="313">
        <v>20060</v>
      </c>
      <c r="G306" s="313">
        <v>24068</v>
      </c>
      <c r="H306" s="313">
        <v>210</v>
      </c>
      <c r="I306" s="313">
        <v>374</v>
      </c>
      <c r="J306" s="314">
        <v>313</v>
      </c>
    </row>
    <row r="307" spans="1:10" ht="15.75" customHeight="1" x14ac:dyDescent="0.5">
      <c r="A307" s="311"/>
      <c r="B307" s="312" t="s">
        <v>412</v>
      </c>
      <c r="C307" s="312"/>
      <c r="D307" s="320" t="s">
        <v>996</v>
      </c>
      <c r="E307" s="313">
        <v>17534</v>
      </c>
      <c r="F307" s="313">
        <v>14888</v>
      </c>
      <c r="G307" s="313">
        <v>19802</v>
      </c>
      <c r="H307" s="313">
        <v>16572</v>
      </c>
      <c r="I307" s="313">
        <v>30862</v>
      </c>
      <c r="J307" s="314">
        <v>24579</v>
      </c>
    </row>
    <row r="308" spans="1:10" ht="15.75" customHeight="1" x14ac:dyDescent="0.5">
      <c r="A308" s="311"/>
      <c r="B308" s="312" t="s">
        <v>413</v>
      </c>
      <c r="C308" s="312"/>
      <c r="D308" s="320" t="s">
        <v>997</v>
      </c>
      <c r="E308" s="313">
        <v>0</v>
      </c>
      <c r="F308" s="313">
        <v>0</v>
      </c>
      <c r="G308" s="313">
        <v>0</v>
      </c>
      <c r="H308" s="313">
        <v>0</v>
      </c>
      <c r="I308" s="313">
        <v>0</v>
      </c>
      <c r="J308" s="314">
        <v>0</v>
      </c>
    </row>
    <row r="309" spans="1:10" ht="15.75" customHeight="1" x14ac:dyDescent="0.5">
      <c r="A309" s="311"/>
      <c r="B309" s="312" t="s">
        <v>414</v>
      </c>
      <c r="C309" s="312"/>
      <c r="D309" s="320" t="s">
        <v>998</v>
      </c>
      <c r="E309" s="313">
        <v>17308</v>
      </c>
      <c r="F309" s="313">
        <v>15034</v>
      </c>
      <c r="G309" s="313">
        <v>20087</v>
      </c>
      <c r="H309" s="313">
        <v>19988</v>
      </c>
      <c r="I309" s="313">
        <v>31796</v>
      </c>
      <c r="J309" s="314">
        <v>25317</v>
      </c>
    </row>
    <row r="310" spans="1:10" ht="15.75" customHeight="1" x14ac:dyDescent="0.5">
      <c r="A310" s="311"/>
      <c r="B310" s="312" t="s">
        <v>415</v>
      </c>
      <c r="C310" s="312"/>
      <c r="D310" s="320" t="s">
        <v>999</v>
      </c>
      <c r="E310" s="313">
        <v>0</v>
      </c>
      <c r="F310" s="313">
        <v>0</v>
      </c>
      <c r="G310" s="313">
        <v>0</v>
      </c>
      <c r="H310" s="313">
        <v>0</v>
      </c>
      <c r="I310" s="313">
        <v>0</v>
      </c>
      <c r="J310" s="314">
        <v>0</v>
      </c>
    </row>
    <row r="311" spans="1:10" ht="15.75" customHeight="1" x14ac:dyDescent="0.5">
      <c r="A311" s="311"/>
      <c r="B311" s="312" t="s">
        <v>416</v>
      </c>
      <c r="C311" s="312"/>
      <c r="D311" s="320" t="s">
        <v>1000</v>
      </c>
      <c r="E311" s="313">
        <v>2832</v>
      </c>
      <c r="F311" s="313">
        <v>2122</v>
      </c>
      <c r="G311" s="313">
        <v>2853</v>
      </c>
      <c r="H311" s="313">
        <v>2492</v>
      </c>
      <c r="I311" s="313">
        <v>5264</v>
      </c>
      <c r="J311" s="314">
        <v>3718</v>
      </c>
    </row>
    <row r="312" spans="1:10" ht="15.75" customHeight="1" x14ac:dyDescent="0.5">
      <c r="A312" s="311"/>
      <c r="B312" s="312" t="s">
        <v>417</v>
      </c>
      <c r="C312" s="312"/>
      <c r="D312" s="320" t="s">
        <v>1001</v>
      </c>
      <c r="E312" s="313">
        <v>40428</v>
      </c>
      <c r="F312" s="313">
        <v>34104</v>
      </c>
      <c r="G312" s="313">
        <v>48153</v>
      </c>
      <c r="H312" s="313">
        <v>42421</v>
      </c>
      <c r="I312" s="313">
        <v>67423</v>
      </c>
      <c r="J312" s="314">
        <v>67320</v>
      </c>
    </row>
    <row r="313" spans="1:10" ht="15.75" customHeight="1" x14ac:dyDescent="0.5">
      <c r="A313" s="311"/>
      <c r="B313" s="312" t="s">
        <v>418</v>
      </c>
      <c r="C313" s="312"/>
      <c r="D313" s="320" t="s">
        <v>1002</v>
      </c>
      <c r="E313" s="313">
        <v>11621</v>
      </c>
      <c r="F313" s="313">
        <v>10054</v>
      </c>
      <c r="G313" s="313">
        <v>12200</v>
      </c>
      <c r="H313" s="313">
        <v>10932</v>
      </c>
      <c r="I313" s="313">
        <v>21532</v>
      </c>
      <c r="J313" s="314">
        <v>17138</v>
      </c>
    </row>
    <row r="314" spans="1:10" ht="15.75" customHeight="1" x14ac:dyDescent="0.5">
      <c r="A314" s="311"/>
      <c r="B314" s="312" t="s">
        <v>419</v>
      </c>
      <c r="C314" s="312"/>
      <c r="D314" s="320" t="s">
        <v>1003</v>
      </c>
      <c r="E314" s="313">
        <v>9154</v>
      </c>
      <c r="F314" s="313">
        <v>9179</v>
      </c>
      <c r="G314" s="313">
        <v>11547</v>
      </c>
      <c r="H314" s="313">
        <v>9225</v>
      </c>
      <c r="I314" s="313">
        <v>21360</v>
      </c>
      <c r="J314" s="314">
        <v>15280</v>
      </c>
    </row>
    <row r="315" spans="1:10" ht="15.75" customHeight="1" x14ac:dyDescent="0.5">
      <c r="A315" s="311"/>
      <c r="B315" s="312" t="s">
        <v>420</v>
      </c>
      <c r="C315" s="312"/>
      <c r="D315" s="320" t="s">
        <v>1004</v>
      </c>
      <c r="E315" s="313">
        <v>0</v>
      </c>
      <c r="F315" s="313">
        <v>0</v>
      </c>
      <c r="G315" s="313">
        <v>0</v>
      </c>
      <c r="H315" s="313">
        <v>0</v>
      </c>
      <c r="I315" s="313">
        <v>0</v>
      </c>
      <c r="J315" s="314">
        <v>0</v>
      </c>
    </row>
    <row r="316" spans="1:10" ht="15.75" customHeight="1" x14ac:dyDescent="0.5">
      <c r="A316" s="311"/>
      <c r="B316" s="312" t="s">
        <v>421</v>
      </c>
      <c r="C316" s="312"/>
      <c r="D316" s="320" t="s">
        <v>1005</v>
      </c>
      <c r="E316" s="313">
        <v>1882</v>
      </c>
      <c r="F316" s="313">
        <v>1399</v>
      </c>
      <c r="G316" s="313">
        <v>1625</v>
      </c>
      <c r="H316" s="313">
        <v>1579</v>
      </c>
      <c r="I316" s="313">
        <v>2579</v>
      </c>
      <c r="J316" s="314">
        <v>2047</v>
      </c>
    </row>
    <row r="317" spans="1:10" ht="15.75" customHeight="1" x14ac:dyDescent="0.5">
      <c r="A317" s="311"/>
      <c r="B317" s="312" t="s">
        <v>422</v>
      </c>
      <c r="C317" s="312"/>
      <c r="D317" s="320" t="s">
        <v>1006</v>
      </c>
      <c r="E317" s="313">
        <v>154</v>
      </c>
      <c r="F317" s="313">
        <v>199</v>
      </c>
      <c r="G317" s="313">
        <v>231</v>
      </c>
      <c r="H317" s="313">
        <v>154</v>
      </c>
      <c r="I317" s="313">
        <v>225</v>
      </c>
      <c r="J317" s="314">
        <v>265</v>
      </c>
    </row>
    <row r="318" spans="1:10" ht="15.75" customHeight="1" x14ac:dyDescent="0.5">
      <c r="A318" s="311"/>
      <c r="B318" s="312" t="s">
        <v>423</v>
      </c>
      <c r="C318" s="312"/>
      <c r="D318" s="320" t="s">
        <v>1007</v>
      </c>
      <c r="E318" s="313">
        <v>95048</v>
      </c>
      <c r="F318" s="313">
        <v>85105</v>
      </c>
      <c r="G318" s="313">
        <v>108329</v>
      </c>
      <c r="H318" s="313">
        <v>105185</v>
      </c>
      <c r="I318" s="313">
        <v>151437</v>
      </c>
      <c r="J318" s="314">
        <v>152408</v>
      </c>
    </row>
    <row r="319" spans="1:10" ht="15.75" customHeight="1" x14ac:dyDescent="0.5">
      <c r="A319" s="311"/>
      <c r="B319" s="312" t="s">
        <v>424</v>
      </c>
      <c r="C319" s="312"/>
      <c r="D319" s="320" t="s">
        <v>1008</v>
      </c>
      <c r="E319" s="313">
        <v>7971</v>
      </c>
      <c r="F319" s="313">
        <v>7848</v>
      </c>
      <c r="G319" s="313">
        <v>9385</v>
      </c>
      <c r="H319" s="313">
        <v>1923</v>
      </c>
      <c r="I319" s="313">
        <v>3992</v>
      </c>
      <c r="J319" s="314">
        <v>3350</v>
      </c>
    </row>
    <row r="320" spans="1:10" ht="15.75" customHeight="1" x14ac:dyDescent="0.5">
      <c r="A320" s="311"/>
      <c r="B320" s="312" t="s">
        <v>425</v>
      </c>
      <c r="C320" s="312"/>
      <c r="D320" s="320" t="s">
        <v>1009</v>
      </c>
      <c r="E320" s="313">
        <v>96401</v>
      </c>
      <c r="F320" s="313">
        <v>75261</v>
      </c>
      <c r="G320" s="313">
        <v>109106</v>
      </c>
      <c r="H320" s="313">
        <v>77342</v>
      </c>
      <c r="I320" s="313">
        <v>126283</v>
      </c>
      <c r="J320" s="314">
        <v>109748</v>
      </c>
    </row>
    <row r="321" spans="1:10" ht="15.75" customHeight="1" x14ac:dyDescent="0.5">
      <c r="A321" s="311"/>
      <c r="B321" s="312" t="s">
        <v>426</v>
      </c>
      <c r="C321" s="312"/>
      <c r="D321" s="320" t="s">
        <v>1010</v>
      </c>
      <c r="E321" s="313">
        <v>3954</v>
      </c>
      <c r="F321" s="313">
        <v>3665</v>
      </c>
      <c r="G321" s="313">
        <v>4255</v>
      </c>
      <c r="H321" s="313">
        <v>4072</v>
      </c>
      <c r="I321" s="313">
        <v>5921</v>
      </c>
      <c r="J321" s="314">
        <v>5160</v>
      </c>
    </row>
    <row r="322" spans="1:10" ht="15.75" customHeight="1" x14ac:dyDescent="0.5">
      <c r="A322" s="311"/>
      <c r="B322" s="312" t="s">
        <v>427</v>
      </c>
      <c r="C322" s="312"/>
      <c r="D322" s="320" t="s">
        <v>1011</v>
      </c>
      <c r="E322" s="313">
        <v>31489</v>
      </c>
      <c r="F322" s="313">
        <v>27414</v>
      </c>
      <c r="G322" s="313">
        <v>37407</v>
      </c>
      <c r="H322" s="313">
        <v>32137</v>
      </c>
      <c r="I322" s="313">
        <v>51317</v>
      </c>
      <c r="J322" s="314">
        <v>46717</v>
      </c>
    </row>
    <row r="323" spans="1:10" ht="15.75" customHeight="1" x14ac:dyDescent="0.5">
      <c r="A323" s="311"/>
      <c r="B323" s="312" t="s">
        <v>428</v>
      </c>
      <c r="C323" s="312"/>
      <c r="D323" s="320" t="s">
        <v>1012</v>
      </c>
      <c r="E323" s="313">
        <v>0</v>
      </c>
      <c r="F323" s="313">
        <v>0</v>
      </c>
      <c r="G323" s="313">
        <v>0</v>
      </c>
      <c r="H323" s="313">
        <v>0</v>
      </c>
      <c r="I323" s="313">
        <v>0</v>
      </c>
      <c r="J323" s="314">
        <v>0</v>
      </c>
    </row>
    <row r="324" spans="1:10" ht="15.75" customHeight="1" x14ac:dyDescent="0.5">
      <c r="A324" s="311"/>
      <c r="B324" s="312" t="s">
        <v>429</v>
      </c>
      <c r="C324" s="312"/>
      <c r="D324" s="320" t="s">
        <v>1013</v>
      </c>
      <c r="E324" s="313">
        <v>0</v>
      </c>
      <c r="F324" s="313">
        <v>0</v>
      </c>
      <c r="G324" s="313">
        <v>0</v>
      </c>
      <c r="H324" s="313">
        <v>0</v>
      </c>
      <c r="I324" s="313">
        <v>0</v>
      </c>
      <c r="J324" s="314">
        <v>0</v>
      </c>
    </row>
    <row r="325" spans="1:10" ht="15.75" customHeight="1" x14ac:dyDescent="0.5">
      <c r="A325" s="311"/>
      <c r="B325" s="312" t="s">
        <v>430</v>
      </c>
      <c r="C325" s="312"/>
      <c r="D325" s="320" t="s">
        <v>1014</v>
      </c>
      <c r="E325" s="313">
        <v>140256</v>
      </c>
      <c r="F325" s="313">
        <v>113739</v>
      </c>
      <c r="G325" s="313">
        <v>158001</v>
      </c>
      <c r="H325" s="313">
        <v>89533</v>
      </c>
      <c r="I325" s="313">
        <v>136235</v>
      </c>
      <c r="J325" s="314">
        <v>120156</v>
      </c>
    </row>
    <row r="326" spans="1:10" ht="15.75" customHeight="1" x14ac:dyDescent="0.5">
      <c r="A326" s="311"/>
      <c r="B326" s="312" t="s">
        <v>431</v>
      </c>
      <c r="C326" s="312"/>
      <c r="D326" s="320" t="s">
        <v>1015</v>
      </c>
      <c r="E326" s="313">
        <v>980</v>
      </c>
      <c r="F326" s="313">
        <v>824</v>
      </c>
      <c r="G326" s="313">
        <v>2014</v>
      </c>
      <c r="H326" s="313">
        <v>1470</v>
      </c>
      <c r="I326" s="313">
        <v>7808</v>
      </c>
      <c r="J326" s="314">
        <v>9367</v>
      </c>
    </row>
    <row r="327" spans="1:10" ht="15.75" customHeight="1" x14ac:dyDescent="0.5">
      <c r="A327" s="311"/>
      <c r="B327" s="312" t="s">
        <v>432</v>
      </c>
      <c r="C327" s="312"/>
      <c r="D327" s="320" t="s">
        <v>1016</v>
      </c>
      <c r="E327" s="313">
        <v>6884</v>
      </c>
      <c r="F327" s="313">
        <v>6097</v>
      </c>
      <c r="G327" s="313">
        <v>7490</v>
      </c>
      <c r="H327" s="313">
        <v>7860</v>
      </c>
      <c r="I327" s="313">
        <v>11456</v>
      </c>
      <c r="J327" s="314">
        <v>8971</v>
      </c>
    </row>
    <row r="328" spans="1:10" ht="15.75" customHeight="1" x14ac:dyDescent="0.5">
      <c r="A328" s="311"/>
      <c r="B328" s="312"/>
      <c r="C328" s="312"/>
      <c r="D328" s="312"/>
      <c r="E328" s="313"/>
      <c r="F328" s="313"/>
      <c r="G328" s="313"/>
      <c r="H328" s="313"/>
      <c r="I328" s="313"/>
      <c r="J328" s="314"/>
    </row>
    <row r="329" spans="1:10" ht="15.75" customHeight="1" x14ac:dyDescent="0.25">
      <c r="A329" s="321" t="s">
        <v>52</v>
      </c>
      <c r="B329" s="322" t="s">
        <v>433</v>
      </c>
      <c r="C329" s="312"/>
      <c r="D329" s="320" t="s">
        <v>1017</v>
      </c>
      <c r="E329" s="313"/>
      <c r="F329" s="313"/>
      <c r="G329" s="313"/>
      <c r="H329" s="313"/>
      <c r="I329" s="313"/>
      <c r="J329" s="314"/>
    </row>
    <row r="330" spans="1:10" ht="15.75" customHeight="1" x14ac:dyDescent="0.5">
      <c r="A330" s="311"/>
      <c r="B330" s="312" t="s">
        <v>434</v>
      </c>
      <c r="C330" s="312"/>
      <c r="D330" s="320" t="s">
        <v>1018</v>
      </c>
      <c r="E330" s="313">
        <v>9344</v>
      </c>
      <c r="F330" s="313">
        <v>8360</v>
      </c>
      <c r="G330" s="313">
        <v>10655</v>
      </c>
      <c r="H330" s="313">
        <v>9200</v>
      </c>
      <c r="I330" s="313">
        <v>18428</v>
      </c>
      <c r="J330" s="314">
        <v>13985</v>
      </c>
    </row>
    <row r="331" spans="1:10" ht="15.75" customHeight="1" x14ac:dyDescent="0.5">
      <c r="A331" s="311"/>
      <c r="B331" s="312" t="s">
        <v>435</v>
      </c>
      <c r="C331" s="312"/>
      <c r="D331" s="320" t="s">
        <v>1019</v>
      </c>
      <c r="E331" s="313">
        <v>1804</v>
      </c>
      <c r="F331" s="313">
        <v>1332</v>
      </c>
      <c r="G331" s="313">
        <v>3379</v>
      </c>
      <c r="H331" s="313">
        <v>3102</v>
      </c>
      <c r="I331" s="313">
        <v>8015</v>
      </c>
      <c r="J331" s="314">
        <v>5073</v>
      </c>
    </row>
    <row r="332" spans="1:10" ht="15.75" customHeight="1" x14ac:dyDescent="0.5">
      <c r="A332" s="311"/>
      <c r="B332" s="312" t="s">
        <v>436</v>
      </c>
      <c r="C332" s="312"/>
      <c r="D332" s="320" t="s">
        <v>1020</v>
      </c>
      <c r="E332" s="313">
        <v>0</v>
      </c>
      <c r="F332" s="313">
        <v>0</v>
      </c>
      <c r="G332" s="313">
        <v>0</v>
      </c>
      <c r="H332" s="313">
        <v>0</v>
      </c>
      <c r="I332" s="313">
        <v>0</v>
      </c>
      <c r="J332" s="314">
        <v>0</v>
      </c>
    </row>
    <row r="333" spans="1:10" ht="15.75" customHeight="1" x14ac:dyDescent="0.5">
      <c r="A333" s="311"/>
      <c r="B333" s="312" t="s">
        <v>437</v>
      </c>
      <c r="C333" s="312"/>
      <c r="D333" s="320" t="s">
        <v>1021</v>
      </c>
      <c r="E333" s="313">
        <v>8682</v>
      </c>
      <c r="F333" s="313">
        <v>6538</v>
      </c>
      <c r="G333" s="313">
        <v>9239</v>
      </c>
      <c r="H333" s="313">
        <v>8960</v>
      </c>
      <c r="I333" s="313">
        <v>15170</v>
      </c>
      <c r="J333" s="314">
        <v>13554</v>
      </c>
    </row>
    <row r="334" spans="1:10" ht="15.75" customHeight="1" x14ac:dyDescent="0.5">
      <c r="A334" s="311"/>
      <c r="B334" s="312" t="s">
        <v>438</v>
      </c>
      <c r="C334" s="312"/>
      <c r="D334" s="320" t="s">
        <v>1022</v>
      </c>
      <c r="E334" s="313">
        <v>1347</v>
      </c>
      <c r="F334" s="313">
        <v>1162</v>
      </c>
      <c r="G334" s="313">
        <v>2859</v>
      </c>
      <c r="H334" s="313">
        <v>2934</v>
      </c>
      <c r="I334" s="313">
        <v>5994</v>
      </c>
      <c r="J334" s="314">
        <v>4525</v>
      </c>
    </row>
    <row r="335" spans="1:10" ht="15.75" customHeight="1" x14ac:dyDescent="0.5">
      <c r="A335" s="311"/>
      <c r="B335" s="312" t="s">
        <v>439</v>
      </c>
      <c r="C335" s="312"/>
      <c r="D335" s="320" t="s">
        <v>1023</v>
      </c>
      <c r="E335" s="313">
        <v>0</v>
      </c>
      <c r="F335" s="313">
        <v>0</v>
      </c>
      <c r="G335" s="313">
        <v>0</v>
      </c>
      <c r="H335" s="313">
        <v>0</v>
      </c>
      <c r="I335" s="313">
        <v>0</v>
      </c>
      <c r="J335" s="314">
        <v>0</v>
      </c>
    </row>
    <row r="336" spans="1:10" ht="15.75" customHeight="1" x14ac:dyDescent="0.5">
      <c r="A336" s="311"/>
      <c r="B336" s="312" t="s">
        <v>440</v>
      </c>
      <c r="C336" s="312"/>
      <c r="D336" s="320" t="s">
        <v>1024</v>
      </c>
      <c r="E336" s="313">
        <v>2618</v>
      </c>
      <c r="F336" s="313">
        <v>2495</v>
      </c>
      <c r="G336" s="313">
        <v>3181</v>
      </c>
      <c r="H336" s="313">
        <v>2572</v>
      </c>
      <c r="I336" s="313">
        <v>6400</v>
      </c>
      <c r="J336" s="314">
        <v>4073</v>
      </c>
    </row>
    <row r="337" spans="1:10" ht="15.75" customHeight="1" x14ac:dyDescent="0.5">
      <c r="A337" s="311"/>
      <c r="B337" s="312" t="s">
        <v>441</v>
      </c>
      <c r="C337" s="312"/>
      <c r="D337" s="320" t="s">
        <v>1025</v>
      </c>
      <c r="E337" s="313">
        <v>61</v>
      </c>
      <c r="F337" s="313">
        <v>45</v>
      </c>
      <c r="G337" s="313">
        <v>58</v>
      </c>
      <c r="H337" s="313">
        <v>56</v>
      </c>
      <c r="I337" s="313">
        <v>178</v>
      </c>
      <c r="J337" s="314">
        <v>65</v>
      </c>
    </row>
    <row r="338" spans="1:10" ht="15.75" customHeight="1" x14ac:dyDescent="0.5">
      <c r="A338" s="311"/>
      <c r="B338" s="312" t="s">
        <v>442</v>
      </c>
      <c r="C338" s="312"/>
      <c r="D338" s="320" t="s">
        <v>1026</v>
      </c>
      <c r="E338" s="313">
        <v>0</v>
      </c>
      <c r="F338" s="313">
        <v>0</v>
      </c>
      <c r="G338" s="313">
        <v>0</v>
      </c>
      <c r="H338" s="313">
        <v>0</v>
      </c>
      <c r="I338" s="313">
        <v>0</v>
      </c>
      <c r="J338" s="314">
        <v>0</v>
      </c>
    </row>
    <row r="339" spans="1:10" ht="15.75" customHeight="1" x14ac:dyDescent="0.5">
      <c r="A339" s="311"/>
      <c r="B339" s="312" t="s">
        <v>443</v>
      </c>
      <c r="C339" s="312"/>
      <c r="D339" s="320" t="s">
        <v>1027</v>
      </c>
      <c r="E339" s="313">
        <v>0</v>
      </c>
      <c r="F339" s="313">
        <v>0</v>
      </c>
      <c r="G339" s="313">
        <v>0</v>
      </c>
      <c r="H339" s="313">
        <v>0</v>
      </c>
      <c r="I339" s="313">
        <v>0</v>
      </c>
      <c r="J339" s="314">
        <v>0</v>
      </c>
    </row>
    <row r="340" spans="1:10" ht="15.75" customHeight="1" x14ac:dyDescent="0.5">
      <c r="A340" s="311"/>
      <c r="B340" s="312" t="s">
        <v>444</v>
      </c>
      <c r="C340" s="312"/>
      <c r="D340" s="320" t="s">
        <v>1028</v>
      </c>
      <c r="E340" s="313">
        <v>3553</v>
      </c>
      <c r="F340" s="313">
        <v>3694</v>
      </c>
      <c r="G340" s="313">
        <v>4805</v>
      </c>
      <c r="H340" s="313">
        <v>3695</v>
      </c>
      <c r="I340" s="313">
        <v>7095</v>
      </c>
      <c r="J340" s="314">
        <v>5826</v>
      </c>
    </row>
    <row r="341" spans="1:10" ht="15.75" customHeight="1" x14ac:dyDescent="0.5">
      <c r="A341" s="311"/>
      <c r="B341" s="312" t="s">
        <v>445</v>
      </c>
      <c r="C341" s="312"/>
      <c r="D341" s="320" t="s">
        <v>1029</v>
      </c>
      <c r="E341" s="313">
        <v>951</v>
      </c>
      <c r="F341" s="313">
        <v>748</v>
      </c>
      <c r="G341" s="313">
        <v>2128</v>
      </c>
      <c r="H341" s="313">
        <v>2120</v>
      </c>
      <c r="I341" s="313">
        <v>3923</v>
      </c>
      <c r="J341" s="314">
        <v>3383</v>
      </c>
    </row>
    <row r="342" spans="1:10" ht="15.75" customHeight="1" x14ac:dyDescent="0.5">
      <c r="A342" s="311"/>
      <c r="B342" s="312" t="s">
        <v>446</v>
      </c>
      <c r="C342" s="312"/>
      <c r="D342" s="320" t="s">
        <v>1030</v>
      </c>
      <c r="E342" s="313">
        <v>0</v>
      </c>
      <c r="F342" s="313">
        <v>0</v>
      </c>
      <c r="G342" s="313">
        <v>0</v>
      </c>
      <c r="H342" s="313">
        <v>0</v>
      </c>
      <c r="I342" s="313">
        <v>0</v>
      </c>
      <c r="J342" s="314">
        <v>0</v>
      </c>
    </row>
    <row r="343" spans="1:10" ht="15.75" customHeight="1" x14ac:dyDescent="0.5">
      <c r="A343" s="311"/>
      <c r="B343" s="312" t="s">
        <v>447</v>
      </c>
      <c r="C343" s="312"/>
      <c r="D343" s="320" t="s">
        <v>1031</v>
      </c>
      <c r="E343" s="313">
        <v>2727</v>
      </c>
      <c r="F343" s="313">
        <v>2663</v>
      </c>
      <c r="G343" s="313">
        <v>3531</v>
      </c>
      <c r="H343" s="313">
        <v>2520</v>
      </c>
      <c r="I343" s="313">
        <v>5610</v>
      </c>
      <c r="J343" s="314">
        <v>4527</v>
      </c>
    </row>
    <row r="344" spans="1:10" ht="15.75" customHeight="1" x14ac:dyDescent="0.5">
      <c r="A344" s="311"/>
      <c r="B344" s="312" t="s">
        <v>448</v>
      </c>
      <c r="C344" s="312"/>
      <c r="D344" s="320" t="s">
        <v>1032</v>
      </c>
      <c r="E344" s="313">
        <v>0</v>
      </c>
      <c r="F344" s="313">
        <v>0</v>
      </c>
      <c r="G344" s="313">
        <v>0</v>
      </c>
      <c r="H344" s="313">
        <v>0</v>
      </c>
      <c r="I344" s="313">
        <v>0</v>
      </c>
      <c r="J344" s="314">
        <v>0</v>
      </c>
    </row>
    <row r="345" spans="1:10" ht="15.75" customHeight="1" x14ac:dyDescent="0.5">
      <c r="A345" s="311"/>
      <c r="B345" s="312" t="s">
        <v>449</v>
      </c>
      <c r="C345" s="312"/>
      <c r="D345" s="320" t="s">
        <v>1033</v>
      </c>
      <c r="E345" s="313">
        <v>11194</v>
      </c>
      <c r="F345" s="313">
        <v>9759</v>
      </c>
      <c r="G345" s="313">
        <v>12798</v>
      </c>
      <c r="H345" s="313">
        <v>9469</v>
      </c>
      <c r="I345" s="313">
        <v>18446</v>
      </c>
      <c r="J345" s="314">
        <v>19391</v>
      </c>
    </row>
    <row r="346" spans="1:10" ht="15.75" customHeight="1" x14ac:dyDescent="0.5">
      <c r="A346" s="311"/>
      <c r="B346" s="312" t="s">
        <v>450</v>
      </c>
      <c r="C346" s="312"/>
      <c r="D346" s="320" t="s">
        <v>1034</v>
      </c>
      <c r="E346" s="313">
        <v>0</v>
      </c>
      <c r="F346" s="313">
        <v>0</v>
      </c>
      <c r="G346" s="313">
        <v>0</v>
      </c>
      <c r="H346" s="313">
        <v>0</v>
      </c>
      <c r="I346" s="313">
        <v>0</v>
      </c>
      <c r="J346" s="314">
        <v>0</v>
      </c>
    </row>
    <row r="347" spans="1:10" ht="15.75" customHeight="1" x14ac:dyDescent="0.5">
      <c r="A347" s="311"/>
      <c r="B347" s="312" t="s">
        <v>451</v>
      </c>
      <c r="C347" s="312"/>
      <c r="D347" s="320" t="s">
        <v>1035</v>
      </c>
      <c r="E347" s="313">
        <v>0</v>
      </c>
      <c r="F347" s="313">
        <v>0</v>
      </c>
      <c r="G347" s="313">
        <v>0</v>
      </c>
      <c r="H347" s="313">
        <v>0</v>
      </c>
      <c r="I347" s="313">
        <v>0</v>
      </c>
      <c r="J347" s="314">
        <v>0</v>
      </c>
    </row>
    <row r="348" spans="1:10" ht="15.75" customHeight="1" x14ac:dyDescent="0.5">
      <c r="A348" s="311"/>
      <c r="B348" s="312" t="s">
        <v>452</v>
      </c>
      <c r="C348" s="312"/>
      <c r="D348" s="320" t="s">
        <v>1036</v>
      </c>
      <c r="E348" s="313">
        <v>0</v>
      </c>
      <c r="F348" s="313">
        <v>0</v>
      </c>
      <c r="G348" s="313">
        <v>0</v>
      </c>
      <c r="H348" s="313">
        <v>0</v>
      </c>
      <c r="I348" s="313">
        <v>0</v>
      </c>
      <c r="J348" s="314">
        <v>0</v>
      </c>
    </row>
    <row r="349" spans="1:10" ht="15.75" customHeight="1" x14ac:dyDescent="0.5">
      <c r="A349" s="311"/>
      <c r="B349" s="312" t="s">
        <v>453</v>
      </c>
      <c r="C349" s="312"/>
      <c r="D349" s="320" t="s">
        <v>1037</v>
      </c>
      <c r="E349" s="313">
        <v>3404</v>
      </c>
      <c r="F349" s="313">
        <v>2721</v>
      </c>
      <c r="G349" s="313">
        <v>5529</v>
      </c>
      <c r="H349" s="313">
        <v>5971</v>
      </c>
      <c r="I349" s="313">
        <v>9455</v>
      </c>
      <c r="J349" s="314">
        <v>8943</v>
      </c>
    </row>
    <row r="350" spans="1:10" ht="15.75" customHeight="1" x14ac:dyDescent="0.5">
      <c r="A350" s="311"/>
      <c r="B350" s="312" t="s">
        <v>454</v>
      </c>
      <c r="C350" s="312"/>
      <c r="D350" s="320" t="s">
        <v>1038</v>
      </c>
      <c r="E350" s="313">
        <v>11216</v>
      </c>
      <c r="F350" s="313">
        <v>10413</v>
      </c>
      <c r="G350" s="313">
        <v>12670</v>
      </c>
      <c r="H350" s="313">
        <v>10579</v>
      </c>
      <c r="I350" s="313">
        <v>21136</v>
      </c>
      <c r="J350" s="314">
        <v>16661</v>
      </c>
    </row>
    <row r="351" spans="1:10" ht="15.75" customHeight="1" x14ac:dyDescent="0.5">
      <c r="A351" s="311"/>
      <c r="B351" s="312" t="s">
        <v>455</v>
      </c>
      <c r="C351" s="312"/>
      <c r="D351" s="320" t="s">
        <v>1039</v>
      </c>
      <c r="E351" s="313">
        <v>0</v>
      </c>
      <c r="F351" s="313">
        <v>0</v>
      </c>
      <c r="G351" s="313">
        <v>0</v>
      </c>
      <c r="H351" s="313">
        <v>0</v>
      </c>
      <c r="I351" s="313">
        <v>0</v>
      </c>
      <c r="J351" s="314">
        <v>0</v>
      </c>
    </row>
    <row r="352" spans="1:10" ht="15.75" customHeight="1" x14ac:dyDescent="0.5">
      <c r="A352" s="311"/>
      <c r="B352" s="312" t="s">
        <v>456</v>
      </c>
      <c r="C352" s="312"/>
      <c r="D352" s="320" t="s">
        <v>1040</v>
      </c>
      <c r="E352" s="313">
        <v>0</v>
      </c>
      <c r="F352" s="313">
        <v>0</v>
      </c>
      <c r="G352" s="313">
        <v>0</v>
      </c>
      <c r="H352" s="313">
        <v>0</v>
      </c>
      <c r="I352" s="313">
        <v>0</v>
      </c>
      <c r="J352" s="314">
        <v>0</v>
      </c>
    </row>
    <row r="353" spans="1:10" ht="15.75" customHeight="1" x14ac:dyDescent="0.5">
      <c r="A353" s="311"/>
      <c r="B353" s="312" t="s">
        <v>457</v>
      </c>
      <c r="C353" s="312"/>
      <c r="D353" s="320" t="s">
        <v>1041</v>
      </c>
      <c r="E353" s="313">
        <v>18852</v>
      </c>
      <c r="F353" s="313">
        <v>14780</v>
      </c>
      <c r="G353" s="313">
        <v>20759</v>
      </c>
      <c r="H353" s="313">
        <v>16746</v>
      </c>
      <c r="I353" s="313">
        <v>30930</v>
      </c>
      <c r="J353" s="314">
        <v>26692</v>
      </c>
    </row>
    <row r="354" spans="1:10" ht="15.75" customHeight="1" x14ac:dyDescent="0.5">
      <c r="A354" s="311"/>
      <c r="B354" s="312" t="s">
        <v>458</v>
      </c>
      <c r="C354" s="312"/>
      <c r="D354" s="320" t="s">
        <v>1042</v>
      </c>
      <c r="E354" s="313">
        <v>0</v>
      </c>
      <c r="F354" s="313">
        <v>0</v>
      </c>
      <c r="G354" s="313">
        <v>0</v>
      </c>
      <c r="H354" s="313">
        <v>0</v>
      </c>
      <c r="I354" s="313">
        <v>0</v>
      </c>
      <c r="J354" s="314">
        <v>0</v>
      </c>
    </row>
    <row r="355" spans="1:10" ht="15.75" customHeight="1" x14ac:dyDescent="0.5">
      <c r="A355" s="311"/>
      <c r="B355" s="312" t="s">
        <v>459</v>
      </c>
      <c r="C355" s="312"/>
      <c r="D355" s="320" t="s">
        <v>1043</v>
      </c>
      <c r="E355" s="313">
        <v>0</v>
      </c>
      <c r="F355" s="313">
        <v>0</v>
      </c>
      <c r="G355" s="313">
        <v>0</v>
      </c>
      <c r="H355" s="313">
        <v>0</v>
      </c>
      <c r="I355" s="313">
        <v>0</v>
      </c>
      <c r="J355" s="314">
        <v>0</v>
      </c>
    </row>
    <row r="356" spans="1:10" ht="15.75" customHeight="1" x14ac:dyDescent="0.5">
      <c r="A356" s="311"/>
      <c r="B356" s="312" t="s">
        <v>460</v>
      </c>
      <c r="C356" s="312"/>
      <c r="D356" s="320" t="s">
        <v>1044</v>
      </c>
      <c r="E356" s="313">
        <v>43672</v>
      </c>
      <c r="F356" s="313">
        <v>37783</v>
      </c>
      <c r="G356" s="313">
        <v>51355</v>
      </c>
      <c r="H356" s="313">
        <v>52757</v>
      </c>
      <c r="I356" s="313">
        <v>72285</v>
      </c>
      <c r="J356" s="314">
        <v>70970</v>
      </c>
    </row>
    <row r="357" spans="1:10" ht="15.75" customHeight="1" x14ac:dyDescent="0.5">
      <c r="A357" s="311"/>
      <c r="B357" s="312" t="s">
        <v>461</v>
      </c>
      <c r="C357" s="312"/>
      <c r="D357" s="320" t="s">
        <v>1045</v>
      </c>
      <c r="E357" s="313">
        <v>68</v>
      </c>
      <c r="F357" s="313">
        <v>61</v>
      </c>
      <c r="G357" s="313">
        <v>217</v>
      </c>
      <c r="H357" s="313">
        <v>194</v>
      </c>
      <c r="I357" s="313">
        <v>472</v>
      </c>
      <c r="J357" s="314">
        <v>287</v>
      </c>
    </row>
    <row r="358" spans="1:10" ht="15.75" customHeight="1" x14ac:dyDescent="0.5">
      <c r="A358" s="311"/>
      <c r="B358" s="312" t="s">
        <v>462</v>
      </c>
      <c r="C358" s="312"/>
      <c r="D358" s="320" t="s">
        <v>1046</v>
      </c>
      <c r="E358" s="313">
        <v>0</v>
      </c>
      <c r="F358" s="313">
        <v>0</v>
      </c>
      <c r="G358" s="313">
        <v>0</v>
      </c>
      <c r="H358" s="313">
        <v>0</v>
      </c>
      <c r="I358" s="313">
        <v>0</v>
      </c>
      <c r="J358" s="314">
        <v>0</v>
      </c>
    </row>
    <row r="359" spans="1:10" ht="15.75" customHeight="1" x14ac:dyDescent="0.5">
      <c r="A359" s="311"/>
      <c r="B359" s="312" t="s">
        <v>463</v>
      </c>
      <c r="C359" s="312"/>
      <c r="D359" s="320" t="s">
        <v>1047</v>
      </c>
      <c r="E359" s="313">
        <v>77</v>
      </c>
      <c r="F359" s="313">
        <v>63</v>
      </c>
      <c r="G359" s="313">
        <v>103</v>
      </c>
      <c r="H359" s="313">
        <v>87</v>
      </c>
      <c r="I359" s="313">
        <v>302</v>
      </c>
      <c r="J359" s="314">
        <v>185</v>
      </c>
    </row>
    <row r="360" spans="1:10" ht="15.75" customHeight="1" x14ac:dyDescent="0.5">
      <c r="A360" s="311"/>
      <c r="B360" s="312"/>
      <c r="C360" s="312"/>
      <c r="D360" s="312"/>
      <c r="E360" s="313"/>
      <c r="F360" s="313"/>
      <c r="G360" s="313"/>
      <c r="H360" s="313"/>
      <c r="I360" s="313"/>
      <c r="J360" s="314"/>
    </row>
    <row r="361" spans="1:10" ht="15.75" customHeight="1" x14ac:dyDescent="0.25">
      <c r="A361" s="310" t="s">
        <v>1048</v>
      </c>
      <c r="B361" s="30" t="s">
        <v>1049</v>
      </c>
      <c r="C361" s="312"/>
      <c r="D361" s="312"/>
      <c r="E361" s="313"/>
      <c r="F361" s="313"/>
      <c r="G361" s="313"/>
      <c r="H361" s="313"/>
      <c r="I361" s="313"/>
      <c r="J361" s="314"/>
    </row>
    <row r="362" spans="1:10" ht="15.75" customHeight="1" x14ac:dyDescent="0.25">
      <c r="A362" s="310"/>
      <c r="B362" s="30"/>
      <c r="C362" s="312"/>
      <c r="D362" s="312"/>
      <c r="E362" s="313"/>
      <c r="F362" s="313"/>
      <c r="G362" s="313"/>
      <c r="H362" s="313"/>
      <c r="I362" s="313"/>
      <c r="J362" s="314"/>
    </row>
    <row r="363" spans="1:10" ht="15.75" customHeight="1" x14ac:dyDescent="0.25">
      <c r="A363" s="321">
        <v>1</v>
      </c>
      <c r="B363" s="322" t="s">
        <v>464</v>
      </c>
      <c r="C363" s="312"/>
      <c r="D363" s="312"/>
      <c r="E363" s="313"/>
      <c r="F363" s="313"/>
      <c r="G363" s="313"/>
      <c r="H363" s="313"/>
      <c r="I363" s="313"/>
      <c r="J363" s="314"/>
    </row>
    <row r="364" spans="1:10" ht="15.75" customHeight="1" x14ac:dyDescent="0.5">
      <c r="A364" s="311"/>
      <c r="B364" s="312" t="s">
        <v>465</v>
      </c>
      <c r="C364" s="312"/>
      <c r="D364" s="320" t="s">
        <v>1050</v>
      </c>
      <c r="E364" s="313">
        <v>0</v>
      </c>
      <c r="F364" s="313">
        <v>0</v>
      </c>
      <c r="G364" s="313">
        <v>0</v>
      </c>
      <c r="H364" s="313">
        <v>0</v>
      </c>
      <c r="I364" s="313">
        <v>0</v>
      </c>
      <c r="J364" s="314">
        <v>0</v>
      </c>
    </row>
    <row r="365" spans="1:10" ht="15.75" customHeight="1" x14ac:dyDescent="0.5">
      <c r="A365" s="311"/>
      <c r="B365" s="312" t="s">
        <v>466</v>
      </c>
      <c r="C365" s="312"/>
      <c r="D365" s="320" t="s">
        <v>1051</v>
      </c>
      <c r="E365" s="313">
        <v>98</v>
      </c>
      <c r="F365" s="313">
        <v>84</v>
      </c>
      <c r="G365" s="313">
        <v>597</v>
      </c>
      <c r="H365" s="313">
        <v>556</v>
      </c>
      <c r="I365" s="313">
        <v>1545</v>
      </c>
      <c r="J365" s="314">
        <v>1311</v>
      </c>
    </row>
    <row r="366" spans="1:10" ht="15.75" customHeight="1" x14ac:dyDescent="0.5">
      <c r="A366" s="311"/>
      <c r="B366" s="312" t="s">
        <v>467</v>
      </c>
      <c r="C366" s="312"/>
      <c r="D366" s="320" t="s">
        <v>1052</v>
      </c>
      <c r="E366" s="313">
        <v>0</v>
      </c>
      <c r="F366" s="313">
        <v>0</v>
      </c>
      <c r="G366" s="313">
        <v>0</v>
      </c>
      <c r="H366" s="313">
        <v>0</v>
      </c>
      <c r="I366" s="313">
        <v>0</v>
      </c>
      <c r="J366" s="314">
        <v>0</v>
      </c>
    </row>
    <row r="367" spans="1:10" ht="15.75" customHeight="1" x14ac:dyDescent="0.5">
      <c r="A367" s="311"/>
      <c r="B367" s="312" t="s">
        <v>468</v>
      </c>
      <c r="C367" s="312"/>
      <c r="D367" s="320" t="s">
        <v>1053</v>
      </c>
      <c r="E367" s="313">
        <v>173</v>
      </c>
      <c r="F367" s="313">
        <v>121</v>
      </c>
      <c r="G367" s="313">
        <v>391</v>
      </c>
      <c r="H367" s="313">
        <v>488</v>
      </c>
      <c r="I367" s="313">
        <v>892</v>
      </c>
      <c r="J367" s="314">
        <v>728</v>
      </c>
    </row>
    <row r="368" spans="1:10" ht="15.75" customHeight="1" x14ac:dyDescent="0.5">
      <c r="A368" s="311"/>
      <c r="B368" s="312" t="s">
        <v>469</v>
      </c>
      <c r="C368" s="312"/>
      <c r="D368" s="320" t="s">
        <v>1054</v>
      </c>
      <c r="E368" s="313">
        <v>604</v>
      </c>
      <c r="F368" s="313">
        <v>597</v>
      </c>
      <c r="G368" s="313">
        <v>1418</v>
      </c>
      <c r="H368" s="313">
        <v>1585</v>
      </c>
      <c r="I368" s="313">
        <v>2892</v>
      </c>
      <c r="J368" s="314">
        <v>3134</v>
      </c>
    </row>
    <row r="369" spans="1:10" ht="15.75" customHeight="1" x14ac:dyDescent="0.5">
      <c r="A369" s="311"/>
      <c r="B369" s="312" t="s">
        <v>470</v>
      </c>
      <c r="C369" s="312"/>
      <c r="D369" s="320" t="s">
        <v>1055</v>
      </c>
      <c r="E369" s="313">
        <v>2893</v>
      </c>
      <c r="F369" s="313">
        <v>2950</v>
      </c>
      <c r="G369" s="313">
        <v>6619</v>
      </c>
      <c r="H369" s="313">
        <v>6436</v>
      </c>
      <c r="I369" s="313">
        <v>13521</v>
      </c>
      <c r="J369" s="314">
        <v>12901</v>
      </c>
    </row>
    <row r="370" spans="1:10" ht="15.75" customHeight="1" x14ac:dyDescent="0.5">
      <c r="A370" s="311"/>
      <c r="B370" s="312" t="s">
        <v>471</v>
      </c>
      <c r="C370" s="312"/>
      <c r="D370" s="320" t="s">
        <v>1056</v>
      </c>
      <c r="E370" s="313">
        <v>0</v>
      </c>
      <c r="F370" s="313">
        <v>0</v>
      </c>
      <c r="G370" s="313">
        <v>0</v>
      </c>
      <c r="H370" s="313">
        <v>0</v>
      </c>
      <c r="I370" s="313">
        <v>0</v>
      </c>
      <c r="J370" s="314">
        <v>0</v>
      </c>
    </row>
    <row r="371" spans="1:10" ht="15.75" customHeight="1" x14ac:dyDescent="0.5">
      <c r="A371" s="311"/>
      <c r="B371" s="312" t="s">
        <v>472</v>
      </c>
      <c r="C371" s="312"/>
      <c r="D371" s="320" t="s">
        <v>1057</v>
      </c>
      <c r="E371" s="313">
        <v>0</v>
      </c>
      <c r="F371" s="313">
        <v>0</v>
      </c>
      <c r="G371" s="313">
        <v>0</v>
      </c>
      <c r="H371" s="313">
        <v>0</v>
      </c>
      <c r="I371" s="313">
        <v>0</v>
      </c>
      <c r="J371" s="314">
        <v>0</v>
      </c>
    </row>
    <row r="372" spans="1:10" ht="15.75" customHeight="1" x14ac:dyDescent="0.5">
      <c r="A372" s="311"/>
      <c r="B372" s="312" t="s">
        <v>473</v>
      </c>
      <c r="C372" s="312"/>
      <c r="D372" s="320" t="s">
        <v>1058</v>
      </c>
      <c r="E372" s="313">
        <v>2201</v>
      </c>
      <c r="F372" s="313">
        <v>1939</v>
      </c>
      <c r="G372" s="313">
        <v>3974</v>
      </c>
      <c r="H372" s="313">
        <v>3354</v>
      </c>
      <c r="I372" s="313">
        <v>7634</v>
      </c>
      <c r="J372" s="314">
        <v>6507</v>
      </c>
    </row>
    <row r="373" spans="1:10" ht="15.75" customHeight="1" x14ac:dyDescent="0.5">
      <c r="A373" s="311"/>
      <c r="B373" s="312" t="s">
        <v>474</v>
      </c>
      <c r="C373" s="312"/>
      <c r="D373" s="320" t="s">
        <v>1059</v>
      </c>
      <c r="E373" s="313">
        <v>4518</v>
      </c>
      <c r="F373" s="313">
        <v>3797</v>
      </c>
      <c r="G373" s="313">
        <v>2554</v>
      </c>
      <c r="H373" s="313">
        <v>1175</v>
      </c>
      <c r="I373" s="313">
        <v>2290</v>
      </c>
      <c r="J373" s="314">
        <v>1857</v>
      </c>
    </row>
    <row r="374" spans="1:10" ht="15.75" customHeight="1" x14ac:dyDescent="0.5">
      <c r="A374" s="311"/>
      <c r="B374" s="312" t="s">
        <v>475</v>
      </c>
      <c r="C374" s="312"/>
      <c r="D374" s="320" t="s">
        <v>1060</v>
      </c>
      <c r="E374" s="313">
        <v>4528</v>
      </c>
      <c r="F374" s="313">
        <v>4173</v>
      </c>
      <c r="G374" s="313">
        <v>9266</v>
      </c>
      <c r="H374" s="313">
        <v>8545</v>
      </c>
      <c r="I374" s="313">
        <v>18285</v>
      </c>
      <c r="J374" s="314">
        <v>16379</v>
      </c>
    </row>
    <row r="375" spans="1:10" ht="15.75" customHeight="1" x14ac:dyDescent="0.5">
      <c r="A375" s="311"/>
      <c r="B375" s="312" t="s">
        <v>476</v>
      </c>
      <c r="C375" s="312"/>
      <c r="D375" s="320" t="s">
        <v>1061</v>
      </c>
      <c r="E375" s="313">
        <v>0</v>
      </c>
      <c r="F375" s="313">
        <v>0</v>
      </c>
      <c r="G375" s="313">
        <v>0</v>
      </c>
      <c r="H375" s="313">
        <v>0</v>
      </c>
      <c r="I375" s="313">
        <v>0</v>
      </c>
      <c r="J375" s="314">
        <v>0</v>
      </c>
    </row>
    <row r="376" spans="1:10" ht="15.75" customHeight="1" x14ac:dyDescent="0.5">
      <c r="A376" s="311"/>
      <c r="B376" s="312" t="s">
        <v>477</v>
      </c>
      <c r="C376" s="312"/>
      <c r="D376" s="320" t="s">
        <v>1062</v>
      </c>
      <c r="E376" s="313">
        <v>1699</v>
      </c>
      <c r="F376" s="313">
        <v>2253</v>
      </c>
      <c r="G376" s="313">
        <v>1888</v>
      </c>
      <c r="H376" s="313">
        <v>192</v>
      </c>
      <c r="I376" s="313">
        <v>1977</v>
      </c>
      <c r="J376" s="314">
        <v>1329</v>
      </c>
    </row>
    <row r="377" spans="1:10" ht="15.75" customHeight="1" x14ac:dyDescent="0.5">
      <c r="A377" s="311"/>
      <c r="B377" s="312" t="s">
        <v>478</v>
      </c>
      <c r="C377" s="312"/>
      <c r="D377" s="320" t="s">
        <v>1063</v>
      </c>
      <c r="E377" s="313">
        <v>0</v>
      </c>
      <c r="F377" s="313">
        <v>0</v>
      </c>
      <c r="G377" s="313">
        <v>0</v>
      </c>
      <c r="H377" s="313">
        <v>0</v>
      </c>
      <c r="I377" s="313">
        <v>0</v>
      </c>
      <c r="J377" s="314">
        <v>0</v>
      </c>
    </row>
    <row r="378" spans="1:10" ht="15.75" customHeight="1" x14ac:dyDescent="0.5">
      <c r="A378" s="311"/>
      <c r="B378" s="312" t="s">
        <v>479</v>
      </c>
      <c r="C378" s="312"/>
      <c r="D378" s="320" t="s">
        <v>1064</v>
      </c>
      <c r="E378" s="313">
        <v>3745</v>
      </c>
      <c r="F378" s="313">
        <v>3090</v>
      </c>
      <c r="G378" s="313">
        <v>2917</v>
      </c>
      <c r="H378" s="313">
        <v>2640</v>
      </c>
      <c r="I378" s="313">
        <v>6385</v>
      </c>
      <c r="J378" s="314">
        <v>5421</v>
      </c>
    </row>
    <row r="379" spans="1:10" ht="15.75" customHeight="1" x14ac:dyDescent="0.5">
      <c r="A379" s="311"/>
      <c r="B379" s="312" t="s">
        <v>480</v>
      </c>
      <c r="C379" s="312"/>
      <c r="D379" s="320" t="s">
        <v>1065</v>
      </c>
      <c r="E379" s="313">
        <v>1348</v>
      </c>
      <c r="F379" s="313">
        <v>1916</v>
      </c>
      <c r="G379" s="313">
        <v>1941</v>
      </c>
      <c r="H379" s="313">
        <v>169</v>
      </c>
      <c r="I379" s="313">
        <v>1725</v>
      </c>
      <c r="J379" s="314">
        <v>1097</v>
      </c>
    </row>
    <row r="380" spans="1:10" ht="15.75" customHeight="1" x14ac:dyDescent="0.5">
      <c r="A380" s="311"/>
      <c r="B380" s="312" t="s">
        <v>481</v>
      </c>
      <c r="C380" s="312"/>
      <c r="D380" s="320" t="s">
        <v>1066</v>
      </c>
      <c r="E380" s="313">
        <v>0</v>
      </c>
      <c r="F380" s="313">
        <v>0</v>
      </c>
      <c r="G380" s="313">
        <v>0</v>
      </c>
      <c r="H380" s="313">
        <v>0</v>
      </c>
      <c r="I380" s="313">
        <v>0</v>
      </c>
      <c r="J380" s="314">
        <v>0</v>
      </c>
    </row>
    <row r="381" spans="1:10" ht="15.75" customHeight="1" x14ac:dyDescent="0.5">
      <c r="A381" s="311"/>
      <c r="B381" s="312" t="s">
        <v>482</v>
      </c>
      <c r="C381" s="312"/>
      <c r="D381" s="320" t="s">
        <v>1067</v>
      </c>
      <c r="E381" s="313">
        <v>45</v>
      </c>
      <c r="F381" s="313">
        <v>36</v>
      </c>
      <c r="G381" s="313">
        <v>371</v>
      </c>
      <c r="H381" s="313">
        <v>391</v>
      </c>
      <c r="I381" s="313">
        <v>778</v>
      </c>
      <c r="J381" s="314">
        <v>826</v>
      </c>
    </row>
    <row r="382" spans="1:10" ht="15.75" customHeight="1" x14ac:dyDescent="0.5">
      <c r="A382" s="311"/>
      <c r="B382" s="312" t="s">
        <v>483</v>
      </c>
      <c r="C382" s="312"/>
      <c r="D382" s="320" t="s">
        <v>1068</v>
      </c>
      <c r="E382" s="313">
        <v>0</v>
      </c>
      <c r="F382" s="313">
        <v>0</v>
      </c>
      <c r="G382" s="313">
        <v>0</v>
      </c>
      <c r="H382" s="313">
        <v>0</v>
      </c>
      <c r="I382" s="313">
        <v>0</v>
      </c>
      <c r="J382" s="314">
        <v>0</v>
      </c>
    </row>
    <row r="383" spans="1:10" ht="15.75" customHeight="1" x14ac:dyDescent="0.5">
      <c r="A383" s="311"/>
      <c r="B383" s="312" t="s">
        <v>484</v>
      </c>
      <c r="C383" s="312"/>
      <c r="D383" s="320" t="s">
        <v>1069</v>
      </c>
      <c r="E383" s="313">
        <v>0</v>
      </c>
      <c r="F383" s="313">
        <v>0</v>
      </c>
      <c r="G383" s="313">
        <v>0</v>
      </c>
      <c r="H383" s="313">
        <v>0</v>
      </c>
      <c r="I383" s="313">
        <v>0</v>
      </c>
      <c r="J383" s="314">
        <v>0</v>
      </c>
    </row>
    <row r="384" spans="1:10" ht="15.75" customHeight="1" x14ac:dyDescent="0.5">
      <c r="A384" s="311"/>
      <c r="B384" s="312" t="s">
        <v>485</v>
      </c>
      <c r="C384" s="312"/>
      <c r="D384" s="320" t="s">
        <v>1070</v>
      </c>
      <c r="E384" s="313">
        <v>42783</v>
      </c>
      <c r="F384" s="313">
        <v>37204</v>
      </c>
      <c r="G384" s="313">
        <v>46112</v>
      </c>
      <c r="H384" s="313">
        <v>40419</v>
      </c>
      <c r="I384" s="313">
        <v>59262</v>
      </c>
      <c r="J384" s="314">
        <v>54634</v>
      </c>
    </row>
    <row r="385" spans="1:10" ht="15.75" customHeight="1" x14ac:dyDescent="0.5">
      <c r="A385" s="311"/>
      <c r="B385" s="312" t="s">
        <v>486</v>
      </c>
      <c r="C385" s="312"/>
      <c r="D385" s="320" t="s">
        <v>1071</v>
      </c>
      <c r="E385" s="313">
        <v>2926</v>
      </c>
      <c r="F385" s="313">
        <v>2474</v>
      </c>
      <c r="G385" s="313">
        <v>4090</v>
      </c>
      <c r="H385" s="313">
        <v>4660</v>
      </c>
      <c r="I385" s="313">
        <v>10417</v>
      </c>
      <c r="J385" s="314">
        <v>7760</v>
      </c>
    </row>
    <row r="386" spans="1:10" ht="15.75" customHeight="1" x14ac:dyDescent="0.5">
      <c r="A386" s="311"/>
      <c r="B386" s="312" t="s">
        <v>487</v>
      </c>
      <c r="C386" s="312"/>
      <c r="D386" s="320" t="s">
        <v>1072</v>
      </c>
      <c r="E386" s="313">
        <v>122</v>
      </c>
      <c r="F386" s="313">
        <v>120</v>
      </c>
      <c r="G386" s="313">
        <v>1029</v>
      </c>
      <c r="H386" s="313">
        <v>1049</v>
      </c>
      <c r="I386" s="313">
        <v>2155</v>
      </c>
      <c r="J386" s="314">
        <v>2041</v>
      </c>
    </row>
    <row r="387" spans="1:10" ht="15.75" customHeight="1" x14ac:dyDescent="0.5">
      <c r="A387" s="311"/>
      <c r="B387" s="312" t="s">
        <v>488</v>
      </c>
      <c r="C387" s="312"/>
      <c r="D387" s="320" t="s">
        <v>1073</v>
      </c>
      <c r="E387" s="313">
        <v>16</v>
      </c>
      <c r="F387" s="313">
        <v>19</v>
      </c>
      <c r="G387" s="313">
        <v>102</v>
      </c>
      <c r="H387" s="313">
        <v>112</v>
      </c>
      <c r="I387" s="313">
        <v>378</v>
      </c>
      <c r="J387" s="314">
        <v>249</v>
      </c>
    </row>
    <row r="388" spans="1:10" ht="15.75" customHeight="1" x14ac:dyDescent="0.5">
      <c r="A388" s="311"/>
      <c r="B388" s="312" t="s">
        <v>489</v>
      </c>
      <c r="C388" s="312"/>
      <c r="D388" s="320" t="s">
        <v>1074</v>
      </c>
      <c r="E388" s="313">
        <v>0</v>
      </c>
      <c r="F388" s="313">
        <v>0</v>
      </c>
      <c r="G388" s="313">
        <v>0</v>
      </c>
      <c r="H388" s="313">
        <v>0</v>
      </c>
      <c r="I388" s="313">
        <v>0</v>
      </c>
      <c r="J388" s="314">
        <v>0</v>
      </c>
    </row>
    <row r="389" spans="1:10" ht="15.75" customHeight="1" x14ac:dyDescent="0.5">
      <c r="A389" s="311"/>
      <c r="B389" s="312" t="s">
        <v>490</v>
      </c>
      <c r="C389" s="312"/>
      <c r="D389" s="320" t="s">
        <v>1075</v>
      </c>
      <c r="E389" s="313">
        <v>712</v>
      </c>
      <c r="F389" s="313">
        <v>709</v>
      </c>
      <c r="G389" s="313">
        <v>2085</v>
      </c>
      <c r="H389" s="313">
        <v>1848</v>
      </c>
      <c r="I389" s="313">
        <v>3161</v>
      </c>
      <c r="J389" s="314">
        <v>3512</v>
      </c>
    </row>
    <row r="390" spans="1:10" ht="15.75" customHeight="1" x14ac:dyDescent="0.5">
      <c r="A390" s="311"/>
      <c r="B390" s="312" t="s">
        <v>491</v>
      </c>
      <c r="C390" s="312"/>
      <c r="D390" s="320" t="s">
        <v>1076</v>
      </c>
      <c r="E390" s="313">
        <v>68</v>
      </c>
      <c r="F390" s="313">
        <v>32</v>
      </c>
      <c r="G390" s="313">
        <v>221</v>
      </c>
      <c r="H390" s="313">
        <v>271</v>
      </c>
      <c r="I390" s="313">
        <v>644</v>
      </c>
      <c r="J390" s="314">
        <v>524</v>
      </c>
    </row>
    <row r="391" spans="1:10" ht="15.75" customHeight="1" x14ac:dyDescent="0.5">
      <c r="A391" s="311"/>
      <c r="B391" s="312" t="s">
        <v>492</v>
      </c>
      <c r="C391" s="312"/>
      <c r="D391" s="320" t="s">
        <v>1077</v>
      </c>
      <c r="E391" s="313">
        <v>27</v>
      </c>
      <c r="F391" s="313">
        <v>20</v>
      </c>
      <c r="G391" s="313">
        <v>43</v>
      </c>
      <c r="H391" s="313">
        <v>94</v>
      </c>
      <c r="I391" s="313">
        <v>120</v>
      </c>
      <c r="J391" s="314">
        <v>148</v>
      </c>
    </row>
    <row r="392" spans="1:10" ht="15.75" customHeight="1" x14ac:dyDescent="0.5">
      <c r="A392" s="311"/>
      <c r="B392" s="312" t="s">
        <v>493</v>
      </c>
      <c r="C392" s="312"/>
      <c r="D392" s="320" t="s">
        <v>1078</v>
      </c>
      <c r="E392" s="313">
        <v>0</v>
      </c>
      <c r="F392" s="313">
        <v>108</v>
      </c>
      <c r="G392" s="313">
        <v>263</v>
      </c>
      <c r="H392" s="313">
        <v>211</v>
      </c>
      <c r="I392" s="313">
        <v>608</v>
      </c>
      <c r="J392" s="314">
        <v>655</v>
      </c>
    </row>
    <row r="393" spans="1:10" ht="15.75" customHeight="1" x14ac:dyDescent="0.5">
      <c r="A393" s="311"/>
      <c r="B393" s="312" t="s">
        <v>494</v>
      </c>
      <c r="C393" s="312"/>
      <c r="D393" s="320" t="s">
        <v>1079</v>
      </c>
      <c r="E393" s="313">
        <v>1</v>
      </c>
      <c r="F393" s="313">
        <v>2</v>
      </c>
      <c r="G393" s="313">
        <v>0</v>
      </c>
      <c r="H393" s="313">
        <v>0</v>
      </c>
      <c r="I393" s="313">
        <v>0</v>
      </c>
      <c r="J393" s="314">
        <v>0</v>
      </c>
    </row>
    <row r="394" spans="1:10" ht="15.75" customHeight="1" x14ac:dyDescent="0.5">
      <c r="A394" s="311"/>
      <c r="B394" s="312" t="s">
        <v>495</v>
      </c>
      <c r="C394" s="312"/>
      <c r="D394" s="320" t="s">
        <v>1080</v>
      </c>
      <c r="E394" s="313">
        <v>25</v>
      </c>
      <c r="F394" s="313">
        <v>33</v>
      </c>
      <c r="G394" s="313">
        <v>127</v>
      </c>
      <c r="H394" s="313">
        <v>172</v>
      </c>
      <c r="I394" s="313">
        <v>501</v>
      </c>
      <c r="J394" s="314">
        <v>291</v>
      </c>
    </row>
    <row r="395" spans="1:10" ht="15.75" customHeight="1" x14ac:dyDescent="0.5">
      <c r="A395" s="311"/>
      <c r="B395" s="312" t="s">
        <v>496</v>
      </c>
      <c r="C395" s="312"/>
      <c r="D395" s="320" t="s">
        <v>1081</v>
      </c>
      <c r="E395" s="313">
        <v>1</v>
      </c>
      <c r="F395" s="313">
        <v>0</v>
      </c>
      <c r="G395" s="313">
        <v>0</v>
      </c>
      <c r="H395" s="313">
        <v>0</v>
      </c>
      <c r="I395" s="313">
        <v>0</v>
      </c>
      <c r="J395" s="314">
        <v>0</v>
      </c>
    </row>
    <row r="396" spans="1:10" ht="15.75" customHeight="1" x14ac:dyDescent="0.5">
      <c r="A396" s="311"/>
      <c r="B396" s="312" t="s">
        <v>497</v>
      </c>
      <c r="C396" s="312"/>
      <c r="D396" s="320" t="s">
        <v>1082</v>
      </c>
      <c r="E396" s="313">
        <v>404</v>
      </c>
      <c r="F396" s="313">
        <v>331</v>
      </c>
      <c r="G396" s="313">
        <v>683</v>
      </c>
      <c r="H396" s="313">
        <v>750</v>
      </c>
      <c r="I396" s="313">
        <v>1769</v>
      </c>
      <c r="J396" s="314">
        <v>1270</v>
      </c>
    </row>
    <row r="397" spans="1:10" ht="15.75" customHeight="1" x14ac:dyDescent="0.5">
      <c r="A397" s="311"/>
      <c r="B397" s="312" t="s">
        <v>498</v>
      </c>
      <c r="C397" s="312"/>
      <c r="D397" s="320" t="s">
        <v>1083</v>
      </c>
      <c r="E397" s="313">
        <v>0</v>
      </c>
      <c r="F397" s="313">
        <v>0</v>
      </c>
      <c r="G397" s="313">
        <v>0</v>
      </c>
      <c r="H397" s="313">
        <v>0</v>
      </c>
      <c r="I397" s="313">
        <v>0</v>
      </c>
      <c r="J397" s="314">
        <v>0</v>
      </c>
    </row>
    <row r="398" spans="1:10" ht="15.75" customHeight="1" x14ac:dyDescent="0.5">
      <c r="A398" s="311"/>
      <c r="B398" s="312" t="s">
        <v>499</v>
      </c>
      <c r="C398" s="312"/>
      <c r="D398" s="320" t="s">
        <v>1084</v>
      </c>
      <c r="E398" s="313">
        <v>27</v>
      </c>
      <c r="F398" s="313">
        <v>38</v>
      </c>
      <c r="G398" s="313">
        <v>128</v>
      </c>
      <c r="H398" s="313">
        <v>172</v>
      </c>
      <c r="I398" s="313">
        <v>777</v>
      </c>
      <c r="J398" s="314">
        <v>425</v>
      </c>
    </row>
    <row r="399" spans="1:10" ht="15.75" customHeight="1" x14ac:dyDescent="0.5">
      <c r="A399" s="311"/>
      <c r="B399" s="312" t="s">
        <v>500</v>
      </c>
      <c r="C399" s="312"/>
      <c r="D399" s="320" t="s">
        <v>1085</v>
      </c>
      <c r="E399" s="313">
        <v>586</v>
      </c>
      <c r="F399" s="313">
        <v>832</v>
      </c>
      <c r="G399" s="313">
        <v>553</v>
      </c>
      <c r="H399" s="313">
        <v>136</v>
      </c>
      <c r="I399" s="313">
        <v>958</v>
      </c>
      <c r="J399" s="314">
        <v>434</v>
      </c>
    </row>
    <row r="400" spans="1:10" ht="15.75" customHeight="1" x14ac:dyDescent="0.5">
      <c r="A400" s="311"/>
      <c r="B400" s="312" t="s">
        <v>501</v>
      </c>
      <c r="C400" s="312"/>
      <c r="D400" s="320" t="s">
        <v>1086</v>
      </c>
      <c r="E400" s="313">
        <v>0</v>
      </c>
      <c r="F400" s="313">
        <v>0</v>
      </c>
      <c r="G400" s="313">
        <v>0</v>
      </c>
      <c r="H400" s="313">
        <v>0</v>
      </c>
      <c r="I400" s="313">
        <v>0</v>
      </c>
      <c r="J400" s="314">
        <v>0</v>
      </c>
    </row>
    <row r="401" spans="1:10" ht="15.75" customHeight="1" x14ac:dyDescent="0.5">
      <c r="A401" s="311"/>
      <c r="B401" s="312" t="s">
        <v>502</v>
      </c>
      <c r="C401" s="312"/>
      <c r="D401" s="320" t="s">
        <v>1087</v>
      </c>
      <c r="E401" s="313">
        <v>52677</v>
      </c>
      <c r="F401" s="313">
        <v>45553</v>
      </c>
      <c r="G401" s="313">
        <v>67833</v>
      </c>
      <c r="H401" s="313">
        <v>66038</v>
      </c>
      <c r="I401" s="313">
        <v>101739</v>
      </c>
      <c r="J401" s="314">
        <v>95383</v>
      </c>
    </row>
    <row r="402" spans="1:10" ht="15.75" customHeight="1" x14ac:dyDescent="0.5">
      <c r="A402" s="311"/>
      <c r="B402" s="312"/>
      <c r="C402" s="312"/>
      <c r="D402" s="312"/>
      <c r="E402" s="313"/>
      <c r="F402" s="313"/>
      <c r="G402" s="313"/>
      <c r="H402" s="313"/>
      <c r="I402" s="313"/>
      <c r="J402" s="314"/>
    </row>
    <row r="403" spans="1:10" ht="15.75" customHeight="1" x14ac:dyDescent="0.25">
      <c r="A403" s="310" t="s">
        <v>1048</v>
      </c>
      <c r="B403" s="30" t="s">
        <v>1088</v>
      </c>
      <c r="C403" s="310"/>
      <c r="D403" s="30"/>
      <c r="E403" s="310"/>
      <c r="F403" s="30"/>
      <c r="G403" s="310"/>
      <c r="H403" s="30"/>
      <c r="I403" s="310"/>
      <c r="J403" s="323"/>
    </row>
    <row r="404" spans="1:10" ht="15.75" customHeight="1" x14ac:dyDescent="0.25">
      <c r="A404" s="310"/>
      <c r="B404" s="30"/>
      <c r="C404" s="324"/>
      <c r="D404" s="30"/>
      <c r="E404" s="324"/>
      <c r="F404" s="30"/>
      <c r="G404" s="324"/>
      <c r="H404" s="30"/>
      <c r="I404" s="324"/>
      <c r="J404" s="323"/>
    </row>
    <row r="405" spans="1:10" ht="15.75" customHeight="1" x14ac:dyDescent="0.25">
      <c r="A405" s="321" t="s">
        <v>124</v>
      </c>
      <c r="B405" s="322" t="s">
        <v>503</v>
      </c>
      <c r="C405" s="312"/>
      <c r="D405" s="312"/>
      <c r="E405" s="313"/>
      <c r="F405" s="313"/>
      <c r="G405" s="313"/>
      <c r="H405" s="313"/>
      <c r="I405" s="313"/>
      <c r="J405" s="314"/>
    </row>
    <row r="406" spans="1:10" ht="15.75" customHeight="1" x14ac:dyDescent="0.5">
      <c r="A406" s="311"/>
      <c r="B406" s="312" t="s">
        <v>504</v>
      </c>
      <c r="C406" s="312"/>
      <c r="D406" s="320" t="s">
        <v>1089</v>
      </c>
      <c r="E406" s="313">
        <v>0</v>
      </c>
      <c r="F406" s="313">
        <v>0</v>
      </c>
      <c r="G406" s="313">
        <v>0</v>
      </c>
      <c r="H406" s="313">
        <v>0</v>
      </c>
      <c r="I406" s="313">
        <v>0</v>
      </c>
      <c r="J406" s="314">
        <v>0</v>
      </c>
    </row>
    <row r="407" spans="1:10" ht="15.75" customHeight="1" x14ac:dyDescent="0.5">
      <c r="A407" s="311"/>
      <c r="B407" s="312" t="s">
        <v>505</v>
      </c>
      <c r="C407" s="312"/>
      <c r="D407" s="320" t="s">
        <v>1090</v>
      </c>
      <c r="E407" s="313">
        <v>0</v>
      </c>
      <c r="F407" s="313">
        <v>0</v>
      </c>
      <c r="G407" s="313">
        <v>0</v>
      </c>
      <c r="H407" s="313">
        <v>0</v>
      </c>
      <c r="I407" s="313">
        <v>0</v>
      </c>
      <c r="J407" s="314">
        <v>0</v>
      </c>
    </row>
    <row r="408" spans="1:10" ht="15.75" customHeight="1" x14ac:dyDescent="0.5">
      <c r="A408" s="311"/>
      <c r="B408" s="312" t="s">
        <v>506</v>
      </c>
      <c r="C408" s="312"/>
      <c r="D408" s="320" t="s">
        <v>1091</v>
      </c>
      <c r="E408" s="313">
        <v>2039</v>
      </c>
      <c r="F408" s="313">
        <v>2020</v>
      </c>
      <c r="G408" s="313">
        <v>2446</v>
      </c>
      <c r="H408" s="313">
        <v>2556</v>
      </c>
      <c r="I408" s="313">
        <v>3593</v>
      </c>
      <c r="J408" s="314">
        <v>3085</v>
      </c>
    </row>
    <row r="409" spans="1:10" ht="15.75" customHeight="1" x14ac:dyDescent="0.5">
      <c r="A409" s="311"/>
      <c r="B409" s="312" t="s">
        <v>507</v>
      </c>
      <c r="C409" s="312"/>
      <c r="D409" s="320" t="s">
        <v>1092</v>
      </c>
      <c r="E409" s="313">
        <v>373</v>
      </c>
      <c r="F409" s="313">
        <v>246</v>
      </c>
      <c r="G409" s="313">
        <v>401</v>
      </c>
      <c r="H409" s="313">
        <v>421</v>
      </c>
      <c r="I409" s="313">
        <v>706</v>
      </c>
      <c r="J409" s="314">
        <v>583</v>
      </c>
    </row>
    <row r="410" spans="1:10" ht="15.75" customHeight="1" x14ac:dyDescent="0.5">
      <c r="A410" s="311"/>
      <c r="B410" s="312" t="s">
        <v>508</v>
      </c>
      <c r="C410" s="312"/>
      <c r="D410" s="320" t="s">
        <v>1093</v>
      </c>
      <c r="E410" s="313">
        <v>2373</v>
      </c>
      <c r="F410" s="313">
        <v>1966</v>
      </c>
      <c r="G410" s="313">
        <v>2549</v>
      </c>
      <c r="H410" s="313">
        <v>2032</v>
      </c>
      <c r="I410" s="313">
        <v>2741</v>
      </c>
      <c r="J410" s="314">
        <v>2956</v>
      </c>
    </row>
    <row r="411" spans="1:10" ht="15.75" customHeight="1" x14ac:dyDescent="0.5">
      <c r="A411" s="311"/>
      <c r="B411" s="312" t="s">
        <v>509</v>
      </c>
      <c r="C411" s="312"/>
      <c r="D411" s="320" t="s">
        <v>1094</v>
      </c>
      <c r="E411" s="313">
        <v>0</v>
      </c>
      <c r="F411" s="313">
        <v>0</v>
      </c>
      <c r="G411" s="313">
        <v>0</v>
      </c>
      <c r="H411" s="313">
        <v>0</v>
      </c>
      <c r="I411" s="313">
        <v>0</v>
      </c>
      <c r="J411" s="314">
        <v>0</v>
      </c>
    </row>
    <row r="412" spans="1:10" ht="15.75" customHeight="1" x14ac:dyDescent="0.5">
      <c r="A412" s="311"/>
      <c r="B412" s="312" t="s">
        <v>510</v>
      </c>
      <c r="C412" s="312"/>
      <c r="D412" s="320" t="s">
        <v>1095</v>
      </c>
      <c r="E412" s="313">
        <v>0</v>
      </c>
      <c r="F412" s="313">
        <v>0</v>
      </c>
      <c r="G412" s="313">
        <v>0</v>
      </c>
      <c r="H412" s="313">
        <v>0</v>
      </c>
      <c r="I412" s="313">
        <v>0</v>
      </c>
      <c r="J412" s="314">
        <v>0</v>
      </c>
    </row>
    <row r="413" spans="1:10" ht="15.75" customHeight="1" x14ac:dyDescent="0.5">
      <c r="A413" s="311"/>
      <c r="B413" s="312" t="s">
        <v>511</v>
      </c>
      <c r="C413" s="312"/>
      <c r="D413" s="320" t="s">
        <v>1096</v>
      </c>
      <c r="E413" s="313">
        <v>3693</v>
      </c>
      <c r="F413" s="313">
        <v>3973</v>
      </c>
      <c r="G413" s="313">
        <v>5076</v>
      </c>
      <c r="H413" s="313">
        <v>4446</v>
      </c>
      <c r="I413" s="313">
        <v>7237</v>
      </c>
      <c r="J413" s="314">
        <v>6877</v>
      </c>
    </row>
    <row r="414" spans="1:10" ht="15.75" customHeight="1" x14ac:dyDescent="0.5">
      <c r="A414" s="311"/>
      <c r="B414" s="312" t="s">
        <v>512</v>
      </c>
      <c r="C414" s="312"/>
      <c r="D414" s="320" t="s">
        <v>1097</v>
      </c>
      <c r="E414" s="313">
        <v>21955</v>
      </c>
      <c r="F414" s="313">
        <v>19622</v>
      </c>
      <c r="G414" s="313">
        <v>23437</v>
      </c>
      <c r="H414" s="313">
        <v>11612</v>
      </c>
      <c r="I414" s="313">
        <v>35571</v>
      </c>
      <c r="J414" s="314">
        <v>36891</v>
      </c>
    </row>
    <row r="415" spans="1:10" ht="15.75" customHeight="1" x14ac:dyDescent="0.5">
      <c r="A415" s="311"/>
      <c r="B415" s="312" t="s">
        <v>513</v>
      </c>
      <c r="C415" s="312"/>
      <c r="D415" s="320" t="s">
        <v>1098</v>
      </c>
      <c r="E415" s="313">
        <v>0</v>
      </c>
      <c r="F415" s="313">
        <v>0</v>
      </c>
      <c r="G415" s="313">
        <v>0</v>
      </c>
      <c r="H415" s="313">
        <v>0</v>
      </c>
      <c r="I415" s="313">
        <v>0</v>
      </c>
      <c r="J415" s="314">
        <v>0</v>
      </c>
    </row>
    <row r="416" spans="1:10" ht="15.75" customHeight="1" x14ac:dyDescent="0.5">
      <c r="A416" s="311"/>
      <c r="B416" s="312" t="s">
        <v>514</v>
      </c>
      <c r="C416" s="312"/>
      <c r="D416" s="320" t="s">
        <v>1099</v>
      </c>
      <c r="E416" s="313">
        <v>3909</v>
      </c>
      <c r="F416" s="313">
        <v>3285</v>
      </c>
      <c r="G416" s="313">
        <v>3494</v>
      </c>
      <c r="H416" s="313">
        <v>2752</v>
      </c>
      <c r="I416" s="313">
        <v>4730</v>
      </c>
      <c r="J416" s="314">
        <v>4318</v>
      </c>
    </row>
    <row r="417" spans="1:10" ht="15.75" customHeight="1" x14ac:dyDescent="0.5">
      <c r="A417" s="311"/>
      <c r="B417" s="312" t="s">
        <v>515</v>
      </c>
      <c r="C417" s="312"/>
      <c r="D417" s="320" t="s">
        <v>1100</v>
      </c>
      <c r="E417" s="313">
        <v>729</v>
      </c>
      <c r="F417" s="313">
        <v>756</v>
      </c>
      <c r="G417" s="313">
        <v>984</v>
      </c>
      <c r="H417" s="313">
        <v>588</v>
      </c>
      <c r="I417" s="313">
        <v>2030</v>
      </c>
      <c r="J417" s="314">
        <v>1352</v>
      </c>
    </row>
    <row r="418" spans="1:10" ht="15.75" customHeight="1" x14ac:dyDescent="0.5">
      <c r="A418" s="311"/>
      <c r="B418" s="312" t="s">
        <v>516</v>
      </c>
      <c r="C418" s="312"/>
      <c r="D418" s="320" t="s">
        <v>1101</v>
      </c>
      <c r="E418" s="313">
        <v>3114</v>
      </c>
      <c r="F418" s="313">
        <v>2996</v>
      </c>
      <c r="G418" s="313">
        <v>3735</v>
      </c>
      <c r="H418" s="313">
        <v>3613</v>
      </c>
      <c r="I418" s="313">
        <v>4651</v>
      </c>
      <c r="J418" s="314">
        <v>4702</v>
      </c>
    </row>
    <row r="419" spans="1:10" ht="15.75" customHeight="1" x14ac:dyDescent="0.5">
      <c r="A419" s="311"/>
      <c r="B419" s="312" t="s">
        <v>517</v>
      </c>
      <c r="C419" s="312"/>
      <c r="D419" s="320" t="s">
        <v>1102</v>
      </c>
      <c r="E419" s="313">
        <v>0</v>
      </c>
      <c r="F419" s="313">
        <v>0</v>
      </c>
      <c r="G419" s="313">
        <v>0</v>
      </c>
      <c r="H419" s="313">
        <v>0</v>
      </c>
      <c r="I419" s="313">
        <v>0</v>
      </c>
      <c r="J419" s="314">
        <v>0</v>
      </c>
    </row>
    <row r="420" spans="1:10" ht="15.75" customHeight="1" x14ac:dyDescent="0.5">
      <c r="A420" s="311"/>
      <c r="B420" s="312" t="s">
        <v>518</v>
      </c>
      <c r="C420" s="312"/>
      <c r="D420" s="320" t="s">
        <v>1103</v>
      </c>
      <c r="E420" s="313">
        <v>2972</v>
      </c>
      <c r="F420" s="313">
        <v>2871</v>
      </c>
      <c r="G420" s="313">
        <v>3742</v>
      </c>
      <c r="H420" s="313">
        <v>3628</v>
      </c>
      <c r="I420" s="313">
        <v>5689</v>
      </c>
      <c r="J420" s="314">
        <v>5057</v>
      </c>
    </row>
    <row r="421" spans="1:10" ht="15.75" customHeight="1" x14ac:dyDescent="0.5">
      <c r="A421" s="311"/>
      <c r="B421" s="312" t="s">
        <v>519</v>
      </c>
      <c r="C421" s="312"/>
      <c r="D421" s="320" t="s">
        <v>1104</v>
      </c>
      <c r="E421" s="313">
        <v>4724</v>
      </c>
      <c r="F421" s="313">
        <v>5217</v>
      </c>
      <c r="G421" s="313">
        <v>4864</v>
      </c>
      <c r="H421" s="313">
        <v>3428</v>
      </c>
      <c r="I421" s="313">
        <v>9910</v>
      </c>
      <c r="J421" s="314">
        <v>6843</v>
      </c>
    </row>
    <row r="422" spans="1:10" ht="15.75" customHeight="1" x14ac:dyDescent="0.5">
      <c r="A422" s="311"/>
      <c r="B422" s="312" t="s">
        <v>520</v>
      </c>
      <c r="C422" s="312"/>
      <c r="D422" s="320" t="s">
        <v>1105</v>
      </c>
      <c r="E422" s="313">
        <v>1235</v>
      </c>
      <c r="F422" s="313">
        <v>1420</v>
      </c>
      <c r="G422" s="313">
        <v>1625</v>
      </c>
      <c r="H422" s="313">
        <v>1428</v>
      </c>
      <c r="I422" s="313">
        <v>2104</v>
      </c>
      <c r="J422" s="314">
        <v>2181</v>
      </c>
    </row>
    <row r="423" spans="1:10" ht="15.75" customHeight="1" x14ac:dyDescent="0.5">
      <c r="A423" s="311"/>
      <c r="B423" s="312" t="s">
        <v>521</v>
      </c>
      <c r="C423" s="312"/>
      <c r="D423" s="320" t="s">
        <v>1106</v>
      </c>
      <c r="E423" s="313">
        <v>0</v>
      </c>
      <c r="F423" s="313">
        <v>0</v>
      </c>
      <c r="G423" s="313">
        <v>0</v>
      </c>
      <c r="H423" s="313">
        <v>0</v>
      </c>
      <c r="I423" s="313">
        <v>0</v>
      </c>
      <c r="J423" s="314">
        <v>0</v>
      </c>
    </row>
    <row r="424" spans="1:10" ht="15.75" customHeight="1" x14ac:dyDescent="0.5">
      <c r="A424" s="311"/>
      <c r="B424" s="312" t="s">
        <v>522</v>
      </c>
      <c r="C424" s="312"/>
      <c r="D424" s="320" t="s">
        <v>1107</v>
      </c>
      <c r="E424" s="313">
        <v>739</v>
      </c>
      <c r="F424" s="313">
        <v>633</v>
      </c>
      <c r="G424" s="313">
        <v>823</v>
      </c>
      <c r="H424" s="313">
        <v>649</v>
      </c>
      <c r="I424" s="313">
        <v>1038</v>
      </c>
      <c r="J424" s="314">
        <v>1141</v>
      </c>
    </row>
    <row r="425" spans="1:10" ht="15.75" customHeight="1" x14ac:dyDescent="0.5">
      <c r="A425" s="311"/>
      <c r="B425" s="312" t="s">
        <v>523</v>
      </c>
      <c r="C425" s="312"/>
      <c r="D425" s="320" t="s">
        <v>1108</v>
      </c>
      <c r="E425" s="313">
        <v>0</v>
      </c>
      <c r="F425" s="313">
        <v>0</v>
      </c>
      <c r="G425" s="313">
        <v>0</v>
      </c>
      <c r="H425" s="313">
        <v>0</v>
      </c>
      <c r="I425" s="313">
        <v>0</v>
      </c>
      <c r="J425" s="314">
        <v>0</v>
      </c>
    </row>
    <row r="426" spans="1:10" ht="15.75" customHeight="1" x14ac:dyDescent="0.5">
      <c r="A426" s="311"/>
      <c r="B426" s="312" t="s">
        <v>524</v>
      </c>
      <c r="C426" s="312"/>
      <c r="D426" s="320" t="s">
        <v>1109</v>
      </c>
      <c r="E426" s="313">
        <v>23818</v>
      </c>
      <c r="F426" s="313">
        <v>22245</v>
      </c>
      <c r="G426" s="313">
        <v>24784</v>
      </c>
      <c r="H426" s="313">
        <v>15133</v>
      </c>
      <c r="I426" s="313">
        <v>41411</v>
      </c>
      <c r="J426" s="314">
        <v>39539</v>
      </c>
    </row>
    <row r="427" spans="1:10" ht="15.75" customHeight="1" x14ac:dyDescent="0.5">
      <c r="A427" s="311"/>
      <c r="B427" s="312" t="s">
        <v>525</v>
      </c>
      <c r="C427" s="312"/>
      <c r="D427" s="320" t="s">
        <v>1110</v>
      </c>
      <c r="E427" s="313">
        <v>0</v>
      </c>
      <c r="F427" s="313">
        <v>0</v>
      </c>
      <c r="G427" s="313">
        <v>0</v>
      </c>
      <c r="H427" s="313">
        <v>0</v>
      </c>
      <c r="I427" s="313">
        <v>0</v>
      </c>
      <c r="J427" s="314">
        <v>0</v>
      </c>
    </row>
    <row r="428" spans="1:10" ht="15.75" customHeight="1" x14ac:dyDescent="0.5">
      <c r="A428" s="311"/>
      <c r="B428" s="312" t="s">
        <v>526</v>
      </c>
      <c r="C428" s="312"/>
      <c r="D428" s="320" t="s">
        <v>1111</v>
      </c>
      <c r="E428" s="313">
        <v>733</v>
      </c>
      <c r="F428" s="313">
        <v>771</v>
      </c>
      <c r="G428" s="313">
        <v>933</v>
      </c>
      <c r="H428" s="313">
        <v>915</v>
      </c>
      <c r="I428" s="313">
        <v>1437</v>
      </c>
      <c r="J428" s="314">
        <v>1335</v>
      </c>
    </row>
    <row r="429" spans="1:10" ht="15.75" customHeight="1" x14ac:dyDescent="0.5">
      <c r="A429" s="311"/>
      <c r="B429" s="312" t="s">
        <v>527</v>
      </c>
      <c r="C429" s="312"/>
      <c r="D429" s="320" t="s">
        <v>1112</v>
      </c>
      <c r="E429" s="313">
        <v>0</v>
      </c>
      <c r="F429" s="313">
        <v>0</v>
      </c>
      <c r="G429" s="313">
        <v>0</v>
      </c>
      <c r="H429" s="313">
        <v>0</v>
      </c>
      <c r="I429" s="313">
        <v>0</v>
      </c>
      <c r="J429" s="314">
        <v>0</v>
      </c>
    </row>
    <row r="430" spans="1:10" ht="15.75" customHeight="1" x14ac:dyDescent="0.5">
      <c r="A430" s="311"/>
      <c r="B430" s="312" t="s">
        <v>528</v>
      </c>
      <c r="C430" s="312"/>
      <c r="D430" s="320" t="s">
        <v>1113</v>
      </c>
      <c r="E430" s="313">
        <v>6675</v>
      </c>
      <c r="F430" s="313">
        <v>7458</v>
      </c>
      <c r="G430" s="313">
        <v>8562</v>
      </c>
      <c r="H430" s="313">
        <v>7381</v>
      </c>
      <c r="I430" s="313">
        <v>11093</v>
      </c>
      <c r="J430" s="314">
        <v>11183</v>
      </c>
    </row>
    <row r="431" spans="1:10" ht="15.75" customHeight="1" x14ac:dyDescent="0.5">
      <c r="A431" s="311"/>
      <c r="B431" s="312" t="s">
        <v>529</v>
      </c>
      <c r="C431" s="312"/>
      <c r="D431" s="320" t="s">
        <v>1114</v>
      </c>
      <c r="E431" s="313">
        <v>3607</v>
      </c>
      <c r="F431" s="313">
        <v>3533</v>
      </c>
      <c r="G431" s="313">
        <v>4330</v>
      </c>
      <c r="H431" s="313">
        <v>4300</v>
      </c>
      <c r="I431" s="313">
        <v>6218</v>
      </c>
      <c r="J431" s="314">
        <v>5942</v>
      </c>
    </row>
    <row r="432" spans="1:10" ht="15.75" customHeight="1" x14ac:dyDescent="0.5">
      <c r="A432" s="311"/>
      <c r="B432" s="312" t="s">
        <v>530</v>
      </c>
      <c r="C432" s="312"/>
      <c r="D432" s="320" t="s">
        <v>1115</v>
      </c>
      <c r="E432" s="313">
        <v>0</v>
      </c>
      <c r="F432" s="313">
        <v>0</v>
      </c>
      <c r="G432" s="313">
        <v>0</v>
      </c>
      <c r="H432" s="313">
        <v>0</v>
      </c>
      <c r="I432" s="313">
        <v>0</v>
      </c>
      <c r="J432" s="314">
        <v>0</v>
      </c>
    </row>
    <row r="433" spans="1:26" ht="15.75" customHeight="1" x14ac:dyDescent="0.5">
      <c r="A433" s="311"/>
      <c r="B433" s="312"/>
      <c r="C433" s="312"/>
      <c r="D433" s="320"/>
      <c r="E433" s="313"/>
      <c r="F433" s="313"/>
      <c r="G433" s="313"/>
      <c r="H433" s="313"/>
      <c r="I433" s="313"/>
      <c r="J433" s="314"/>
      <c r="K433" s="302"/>
      <c r="L433" s="302"/>
      <c r="M433" s="302"/>
      <c r="N433" s="302"/>
      <c r="O433" s="302"/>
      <c r="P433" s="302"/>
      <c r="Q433" s="302"/>
      <c r="R433" s="302"/>
      <c r="S433" s="302"/>
      <c r="T433" s="302"/>
      <c r="U433" s="302"/>
      <c r="V433" s="302"/>
      <c r="W433" s="302"/>
      <c r="X433" s="302"/>
      <c r="Y433" s="302"/>
      <c r="Z433" s="302"/>
    </row>
    <row r="434" spans="1:26" ht="15.75" customHeight="1" x14ac:dyDescent="0.25">
      <c r="A434" s="310" t="s">
        <v>1048</v>
      </c>
      <c r="B434" s="30" t="s">
        <v>1116</v>
      </c>
      <c r="C434" s="312"/>
      <c r="D434" s="312"/>
      <c r="E434" s="313"/>
      <c r="F434" s="313"/>
      <c r="G434" s="313"/>
      <c r="H434" s="313"/>
      <c r="I434" s="313"/>
      <c r="J434" s="314"/>
      <c r="K434" s="302"/>
      <c r="L434" s="302"/>
      <c r="M434" s="302"/>
      <c r="N434" s="302"/>
      <c r="O434" s="302"/>
      <c r="P434" s="302"/>
      <c r="Q434" s="302"/>
      <c r="R434" s="302"/>
      <c r="S434" s="302"/>
      <c r="T434" s="302"/>
      <c r="U434" s="302"/>
      <c r="V434" s="302"/>
      <c r="W434" s="302"/>
      <c r="X434" s="302"/>
      <c r="Y434" s="302"/>
      <c r="Z434" s="302"/>
    </row>
    <row r="435" spans="1:26" ht="15.75" customHeight="1" x14ac:dyDescent="0.5">
      <c r="A435" s="311"/>
      <c r="B435" s="312"/>
      <c r="C435" s="312"/>
      <c r="D435" s="312"/>
      <c r="E435" s="313"/>
      <c r="F435" s="313"/>
      <c r="G435" s="313"/>
      <c r="H435" s="313"/>
      <c r="I435" s="313"/>
      <c r="J435" s="314"/>
    </row>
    <row r="436" spans="1:26" ht="15.75" customHeight="1" x14ac:dyDescent="0.25">
      <c r="A436" s="321" t="s">
        <v>124</v>
      </c>
      <c r="B436" s="322" t="s">
        <v>1117</v>
      </c>
      <c r="C436" s="312"/>
      <c r="D436" s="312"/>
      <c r="E436" s="313"/>
      <c r="F436" s="313"/>
      <c r="G436" s="313"/>
      <c r="H436" s="313"/>
      <c r="I436" s="313"/>
      <c r="J436" s="314"/>
    </row>
    <row r="437" spans="1:26" ht="15.75" customHeight="1" x14ac:dyDescent="0.5">
      <c r="A437" s="311"/>
      <c r="B437" s="30"/>
      <c r="C437" s="312"/>
      <c r="D437" s="312"/>
      <c r="E437" s="313"/>
      <c r="F437" s="313"/>
      <c r="G437" s="313"/>
      <c r="H437" s="313"/>
      <c r="I437" s="313"/>
      <c r="J437" s="314"/>
    </row>
    <row r="438" spans="1:26" ht="15.75" customHeight="1" x14ac:dyDescent="0.5">
      <c r="A438" s="311"/>
      <c r="B438" s="312" t="s">
        <v>532</v>
      </c>
      <c r="C438" s="312"/>
      <c r="D438" s="320" t="s">
        <v>1118</v>
      </c>
      <c r="E438" s="313">
        <v>0</v>
      </c>
      <c r="F438" s="313">
        <v>0</v>
      </c>
      <c r="G438" s="313">
        <v>0</v>
      </c>
      <c r="H438" s="313">
        <v>0</v>
      </c>
      <c r="I438" s="313">
        <v>0</v>
      </c>
      <c r="J438" s="314">
        <v>0</v>
      </c>
    </row>
    <row r="439" spans="1:26" ht="15.75" customHeight="1" x14ac:dyDescent="0.5">
      <c r="A439" s="311"/>
      <c r="B439" s="312" t="s">
        <v>533</v>
      </c>
      <c r="C439" s="312"/>
      <c r="D439" s="320" t="s">
        <v>1119</v>
      </c>
      <c r="E439" s="313">
        <v>0</v>
      </c>
      <c r="F439" s="313">
        <v>0</v>
      </c>
      <c r="G439" s="313">
        <v>0</v>
      </c>
      <c r="H439" s="313">
        <v>0</v>
      </c>
      <c r="I439" s="313">
        <v>0</v>
      </c>
      <c r="J439" s="314">
        <v>0</v>
      </c>
    </row>
    <row r="440" spans="1:26" ht="15.75" customHeight="1" x14ac:dyDescent="0.5">
      <c r="A440" s="311"/>
      <c r="B440" s="312" t="s">
        <v>534</v>
      </c>
      <c r="C440" s="312"/>
      <c r="D440" s="320" t="s">
        <v>1120</v>
      </c>
      <c r="E440" s="313">
        <v>0</v>
      </c>
      <c r="F440" s="313">
        <v>0</v>
      </c>
      <c r="G440" s="313">
        <v>0</v>
      </c>
      <c r="H440" s="313">
        <v>0</v>
      </c>
      <c r="I440" s="313">
        <v>0</v>
      </c>
      <c r="J440" s="314">
        <v>0</v>
      </c>
    </row>
    <row r="441" spans="1:26" ht="15.75" customHeight="1" x14ac:dyDescent="0.5">
      <c r="A441" s="311"/>
      <c r="B441" s="312" t="s">
        <v>535</v>
      </c>
      <c r="C441" s="312"/>
      <c r="D441" s="320" t="s">
        <v>1121</v>
      </c>
      <c r="E441" s="313">
        <v>0</v>
      </c>
      <c r="F441" s="313">
        <v>0</v>
      </c>
      <c r="G441" s="313">
        <v>0</v>
      </c>
      <c r="H441" s="313">
        <v>0</v>
      </c>
      <c r="I441" s="313">
        <v>0</v>
      </c>
      <c r="J441" s="314">
        <v>0</v>
      </c>
    </row>
    <row r="442" spans="1:26" ht="15.75" customHeight="1" x14ac:dyDescent="0.5">
      <c r="A442" s="311"/>
      <c r="B442" s="312" t="s">
        <v>473</v>
      </c>
      <c r="C442" s="312"/>
      <c r="D442" s="320" t="s">
        <v>1122</v>
      </c>
      <c r="E442" s="313">
        <v>1073</v>
      </c>
      <c r="F442" s="313">
        <v>967</v>
      </c>
      <c r="G442" s="313">
        <v>1562</v>
      </c>
      <c r="H442" s="313">
        <v>1723</v>
      </c>
      <c r="I442" s="313">
        <v>2518</v>
      </c>
      <c r="J442" s="314">
        <v>2161</v>
      </c>
    </row>
    <row r="443" spans="1:26" ht="15.75" customHeight="1" x14ac:dyDescent="0.5">
      <c r="A443" s="311"/>
      <c r="B443" s="312" t="s">
        <v>536</v>
      </c>
      <c r="C443" s="312"/>
      <c r="D443" s="320" t="s">
        <v>1123</v>
      </c>
      <c r="E443" s="313">
        <v>0</v>
      </c>
      <c r="F443" s="313">
        <v>1</v>
      </c>
      <c r="G443" s="313">
        <v>1</v>
      </c>
      <c r="H443" s="313">
        <v>0</v>
      </c>
      <c r="I443" s="313">
        <v>0</v>
      </c>
      <c r="J443" s="314">
        <v>0</v>
      </c>
    </row>
    <row r="444" spans="1:26" ht="15.75" customHeight="1" x14ac:dyDescent="0.5">
      <c r="A444" s="311"/>
      <c r="B444" s="312" t="s">
        <v>537</v>
      </c>
      <c r="C444" s="312"/>
      <c r="D444" s="320" t="s">
        <v>1124</v>
      </c>
      <c r="E444" s="313">
        <v>0</v>
      </c>
      <c r="F444" s="313">
        <v>0</v>
      </c>
      <c r="G444" s="313">
        <v>0</v>
      </c>
      <c r="H444" s="313">
        <v>0</v>
      </c>
      <c r="I444" s="313">
        <v>0</v>
      </c>
      <c r="J444" s="314">
        <v>0</v>
      </c>
    </row>
    <row r="445" spans="1:26" ht="15.75" customHeight="1" x14ac:dyDescent="0.5">
      <c r="A445" s="311"/>
      <c r="B445" s="312" t="s">
        <v>538</v>
      </c>
      <c r="C445" s="312"/>
      <c r="D445" s="320" t="s">
        <v>1125</v>
      </c>
      <c r="E445" s="313">
        <v>0</v>
      </c>
      <c r="F445" s="313">
        <v>0</v>
      </c>
      <c r="G445" s="313">
        <v>0</v>
      </c>
      <c r="H445" s="313">
        <v>0</v>
      </c>
      <c r="I445" s="313">
        <v>0</v>
      </c>
      <c r="J445" s="314">
        <v>0</v>
      </c>
    </row>
    <row r="446" spans="1:26" ht="15.75" customHeight="1" x14ac:dyDescent="0.5">
      <c r="A446" s="311"/>
      <c r="B446" s="312" t="s">
        <v>539</v>
      </c>
      <c r="C446" s="312"/>
      <c r="D446" s="320" t="s">
        <v>1126</v>
      </c>
      <c r="E446" s="313">
        <v>0</v>
      </c>
      <c r="F446" s="313">
        <v>0</v>
      </c>
      <c r="G446" s="313">
        <v>0</v>
      </c>
      <c r="H446" s="313">
        <v>0</v>
      </c>
      <c r="I446" s="313">
        <v>0</v>
      </c>
      <c r="J446" s="314">
        <v>0</v>
      </c>
    </row>
    <row r="447" spans="1:26" ht="15.75" customHeight="1" x14ac:dyDescent="0.5">
      <c r="A447" s="311"/>
      <c r="B447" s="312" t="s">
        <v>540</v>
      </c>
      <c r="C447" s="312"/>
      <c r="D447" s="320" t="s">
        <v>1127</v>
      </c>
      <c r="E447" s="313">
        <v>11</v>
      </c>
      <c r="F447" s="313">
        <v>22</v>
      </c>
      <c r="G447" s="313">
        <v>12</v>
      </c>
      <c r="H447" s="313">
        <v>4</v>
      </c>
      <c r="I447" s="313">
        <v>48</v>
      </c>
      <c r="J447" s="314">
        <v>53</v>
      </c>
    </row>
    <row r="448" spans="1:26" ht="15.75" customHeight="1" x14ac:dyDescent="0.5">
      <c r="A448" s="311"/>
      <c r="B448" s="312" t="s">
        <v>541</v>
      </c>
      <c r="C448" s="312"/>
      <c r="D448" s="320" t="s">
        <v>1128</v>
      </c>
      <c r="E448" s="313">
        <v>0</v>
      </c>
      <c r="F448" s="313">
        <v>0</v>
      </c>
      <c r="G448" s="313">
        <v>0</v>
      </c>
      <c r="H448" s="313">
        <v>0</v>
      </c>
      <c r="I448" s="313">
        <v>0</v>
      </c>
      <c r="J448" s="314">
        <v>0</v>
      </c>
    </row>
    <row r="449" spans="1:10" ht="15.75" customHeight="1" x14ac:dyDescent="0.5">
      <c r="A449" s="311"/>
      <c r="B449" s="312" t="s">
        <v>542</v>
      </c>
      <c r="C449" s="312"/>
      <c r="D449" s="320" t="s">
        <v>1129</v>
      </c>
      <c r="E449" s="313">
        <v>15345</v>
      </c>
      <c r="F449" s="313">
        <v>12850</v>
      </c>
      <c r="G449" s="313">
        <v>21520</v>
      </c>
      <c r="H449" s="313">
        <v>23954</v>
      </c>
      <c r="I449" s="313">
        <v>35645</v>
      </c>
      <c r="J449" s="314">
        <v>32452</v>
      </c>
    </row>
    <row r="450" spans="1:10" ht="15.75" customHeight="1" x14ac:dyDescent="0.5">
      <c r="A450" s="311"/>
      <c r="B450" s="312" t="s">
        <v>543</v>
      </c>
      <c r="C450" s="312"/>
      <c r="D450" s="320" t="s">
        <v>1130</v>
      </c>
      <c r="E450" s="313">
        <v>0</v>
      </c>
      <c r="F450" s="313">
        <v>0</v>
      </c>
      <c r="G450" s="313">
        <v>0</v>
      </c>
      <c r="H450" s="313">
        <v>0</v>
      </c>
      <c r="I450" s="313">
        <v>0</v>
      </c>
      <c r="J450" s="314">
        <v>0</v>
      </c>
    </row>
    <row r="451" spans="1:10" ht="15.75" customHeight="1" x14ac:dyDescent="0.5">
      <c r="A451" s="311"/>
      <c r="B451" s="312" t="s">
        <v>544</v>
      </c>
      <c r="C451" s="312"/>
      <c r="D451" s="320" t="s">
        <v>1131</v>
      </c>
      <c r="E451" s="313">
        <v>0</v>
      </c>
      <c r="F451" s="313">
        <v>0</v>
      </c>
      <c r="G451" s="313">
        <v>0</v>
      </c>
      <c r="H451" s="313">
        <v>0</v>
      </c>
      <c r="I451" s="313">
        <v>0</v>
      </c>
      <c r="J451" s="314">
        <v>0</v>
      </c>
    </row>
    <row r="452" spans="1:10" ht="15.75" customHeight="1" x14ac:dyDescent="0.5">
      <c r="A452" s="311"/>
      <c r="B452" s="312" t="s">
        <v>545</v>
      </c>
      <c r="C452" s="312"/>
      <c r="D452" s="320" t="s">
        <v>1132</v>
      </c>
      <c r="E452" s="313">
        <v>10</v>
      </c>
      <c r="F452" s="313">
        <v>6</v>
      </c>
      <c r="G452" s="313">
        <v>11</v>
      </c>
      <c r="H452" s="313">
        <v>47</v>
      </c>
      <c r="I452" s="313">
        <v>30</v>
      </c>
      <c r="J452" s="314">
        <v>43</v>
      </c>
    </row>
    <row r="453" spans="1:10" ht="15.75" customHeight="1" x14ac:dyDescent="0.5">
      <c r="A453" s="311"/>
      <c r="B453" s="312" t="s">
        <v>546</v>
      </c>
      <c r="C453" s="312"/>
      <c r="D453" s="320" t="s">
        <v>1133</v>
      </c>
      <c r="E453" s="313">
        <v>1610</v>
      </c>
      <c r="F453" s="313">
        <v>1472</v>
      </c>
      <c r="G453" s="313">
        <v>2472</v>
      </c>
      <c r="H453" s="313">
        <v>2926</v>
      </c>
      <c r="I453" s="313">
        <v>3897</v>
      </c>
      <c r="J453" s="314">
        <v>3730</v>
      </c>
    </row>
    <row r="454" spans="1:10" ht="15.75" customHeight="1" x14ac:dyDescent="0.5">
      <c r="A454" s="311"/>
      <c r="B454" s="312" t="s">
        <v>547</v>
      </c>
      <c r="C454" s="312"/>
      <c r="D454" s="320" t="s">
        <v>1134</v>
      </c>
      <c r="E454" s="313">
        <v>0</v>
      </c>
      <c r="F454" s="313">
        <v>0</v>
      </c>
      <c r="G454" s="313">
        <v>0</v>
      </c>
      <c r="H454" s="313">
        <v>0</v>
      </c>
      <c r="I454" s="313">
        <v>0</v>
      </c>
      <c r="J454" s="314">
        <v>0</v>
      </c>
    </row>
    <row r="455" spans="1:10" ht="15.75" customHeight="1" x14ac:dyDescent="0.5">
      <c r="A455" s="311"/>
      <c r="B455" s="312" t="s">
        <v>548</v>
      </c>
      <c r="C455" s="312"/>
      <c r="D455" s="320" t="s">
        <v>1135</v>
      </c>
      <c r="E455" s="313">
        <v>0</v>
      </c>
      <c r="F455" s="313">
        <v>0</v>
      </c>
      <c r="G455" s="313">
        <v>0</v>
      </c>
      <c r="H455" s="313">
        <v>0</v>
      </c>
      <c r="I455" s="313">
        <v>0</v>
      </c>
      <c r="J455" s="314">
        <v>0</v>
      </c>
    </row>
    <row r="456" spans="1:10" ht="15.75" customHeight="1" x14ac:dyDescent="0.5">
      <c r="A456" s="311"/>
      <c r="B456" s="312" t="s">
        <v>549</v>
      </c>
      <c r="C456" s="312"/>
      <c r="D456" s="320" t="s">
        <v>1136</v>
      </c>
      <c r="E456" s="313">
        <v>7450</v>
      </c>
      <c r="F456" s="313">
        <v>6310</v>
      </c>
      <c r="G456" s="313">
        <v>9673</v>
      </c>
      <c r="H456" s="313">
        <v>9542</v>
      </c>
      <c r="I456" s="313">
        <v>17636</v>
      </c>
      <c r="J456" s="314">
        <v>14053</v>
      </c>
    </row>
    <row r="457" spans="1:10" ht="15.75" customHeight="1" x14ac:dyDescent="0.5">
      <c r="A457" s="311"/>
      <c r="B457" s="312" t="s">
        <v>550</v>
      </c>
      <c r="C457" s="312"/>
      <c r="D457" s="320" t="s">
        <v>1137</v>
      </c>
      <c r="E457" s="313">
        <v>0</v>
      </c>
      <c r="F457" s="313">
        <v>0</v>
      </c>
      <c r="G457" s="313">
        <v>0</v>
      </c>
      <c r="H457" s="313">
        <v>0</v>
      </c>
      <c r="I457" s="313">
        <v>0</v>
      </c>
      <c r="J457" s="314">
        <v>0</v>
      </c>
    </row>
    <row r="458" spans="1:10" ht="15.75" customHeight="1" x14ac:dyDescent="0.5">
      <c r="A458" s="311"/>
      <c r="B458" s="312" t="s">
        <v>551</v>
      </c>
      <c r="C458" s="312"/>
      <c r="D458" s="320" t="s">
        <v>1138</v>
      </c>
      <c r="E458" s="313">
        <v>2499</v>
      </c>
      <c r="F458" s="313">
        <v>2211</v>
      </c>
      <c r="G458" s="313">
        <v>3559</v>
      </c>
      <c r="H458" s="313">
        <v>3918</v>
      </c>
      <c r="I458" s="313">
        <v>5581</v>
      </c>
      <c r="J458" s="314">
        <v>4877</v>
      </c>
    </row>
    <row r="459" spans="1:10" ht="15.75" customHeight="1" x14ac:dyDescent="0.5">
      <c r="A459" s="311"/>
      <c r="B459" s="312" t="s">
        <v>552</v>
      </c>
      <c r="C459" s="312"/>
      <c r="D459" s="320" t="s">
        <v>1139</v>
      </c>
      <c r="E459" s="313">
        <v>0</v>
      </c>
      <c r="F459" s="313">
        <v>0</v>
      </c>
      <c r="G459" s="313">
        <v>0</v>
      </c>
      <c r="H459" s="313">
        <v>0</v>
      </c>
      <c r="I459" s="313">
        <v>0</v>
      </c>
      <c r="J459" s="314">
        <v>0</v>
      </c>
    </row>
    <row r="460" spans="1:10" ht="15.75" customHeight="1" x14ac:dyDescent="0.5">
      <c r="A460" s="311"/>
      <c r="B460" s="312" t="s">
        <v>553</v>
      </c>
      <c r="C460" s="312"/>
      <c r="D460" s="320" t="s">
        <v>1140</v>
      </c>
      <c r="E460" s="313">
        <v>0</v>
      </c>
      <c r="F460" s="313">
        <v>0</v>
      </c>
      <c r="G460" s="313">
        <v>0</v>
      </c>
      <c r="H460" s="313">
        <v>0</v>
      </c>
      <c r="I460" s="313">
        <v>0</v>
      </c>
      <c r="J460" s="314">
        <v>0</v>
      </c>
    </row>
    <row r="461" spans="1:10" ht="15.75" customHeight="1" x14ac:dyDescent="0.5">
      <c r="A461" s="311"/>
      <c r="B461" s="312" t="s">
        <v>554</v>
      </c>
      <c r="C461" s="312"/>
      <c r="D461" s="320" t="s">
        <v>1141</v>
      </c>
      <c r="E461" s="313">
        <v>0</v>
      </c>
      <c r="F461" s="313">
        <v>0</v>
      </c>
      <c r="G461" s="313">
        <v>0</v>
      </c>
      <c r="H461" s="313">
        <v>0</v>
      </c>
      <c r="I461" s="313">
        <v>0</v>
      </c>
      <c r="J461" s="314">
        <v>0</v>
      </c>
    </row>
    <row r="462" spans="1:10" ht="15.75" customHeight="1" x14ac:dyDescent="0.5">
      <c r="A462" s="311"/>
      <c r="B462" s="312" t="s">
        <v>555</v>
      </c>
      <c r="C462" s="312"/>
      <c r="D462" s="320" t="s">
        <v>1142</v>
      </c>
      <c r="E462" s="313">
        <v>0</v>
      </c>
      <c r="F462" s="313">
        <v>0</v>
      </c>
      <c r="G462" s="313">
        <v>0</v>
      </c>
      <c r="H462" s="313">
        <v>0</v>
      </c>
      <c r="I462" s="313">
        <v>0</v>
      </c>
      <c r="J462" s="314">
        <v>0</v>
      </c>
    </row>
    <row r="463" spans="1:10" ht="15.75" customHeight="1" x14ac:dyDescent="0.5">
      <c r="A463" s="311"/>
      <c r="B463" s="312" t="s">
        <v>556</v>
      </c>
      <c r="C463" s="312"/>
      <c r="D463" s="320" t="s">
        <v>1143</v>
      </c>
      <c r="E463" s="313">
        <v>0</v>
      </c>
      <c r="F463" s="313">
        <v>0</v>
      </c>
      <c r="G463" s="313">
        <v>0</v>
      </c>
      <c r="H463" s="313">
        <v>0</v>
      </c>
      <c r="I463" s="313">
        <v>0</v>
      </c>
      <c r="J463" s="314">
        <v>0</v>
      </c>
    </row>
    <row r="464" spans="1:10" ht="15.75" customHeight="1" x14ac:dyDescent="0.5">
      <c r="A464" s="311"/>
      <c r="B464" s="312" t="s">
        <v>557</v>
      </c>
      <c r="C464" s="312"/>
      <c r="D464" s="320" t="s">
        <v>1144</v>
      </c>
      <c r="E464" s="313">
        <v>2386</v>
      </c>
      <c r="F464" s="313">
        <v>2027</v>
      </c>
      <c r="G464" s="313">
        <v>2928</v>
      </c>
      <c r="H464" s="313">
        <v>2933</v>
      </c>
      <c r="I464" s="313">
        <v>5146</v>
      </c>
      <c r="J464" s="314">
        <v>3838</v>
      </c>
    </row>
    <row r="465" spans="1:10" ht="15.75" customHeight="1" x14ac:dyDescent="0.5">
      <c r="A465" s="311"/>
      <c r="B465" s="312"/>
      <c r="C465" s="312"/>
      <c r="D465" s="312"/>
      <c r="E465" s="313"/>
      <c r="F465" s="313"/>
      <c r="G465" s="313"/>
      <c r="H465" s="313"/>
      <c r="I465" s="313"/>
      <c r="J465" s="314"/>
    </row>
    <row r="466" spans="1:10" ht="15.75" customHeight="1" x14ac:dyDescent="0.25">
      <c r="A466" s="321" t="s">
        <v>125</v>
      </c>
      <c r="B466" s="322" t="s">
        <v>1145</v>
      </c>
      <c r="C466" s="312"/>
      <c r="D466" s="312"/>
      <c r="E466" s="313"/>
      <c r="F466" s="313"/>
      <c r="G466" s="313"/>
      <c r="H466" s="313"/>
      <c r="I466" s="313"/>
      <c r="J466" s="314"/>
    </row>
    <row r="467" spans="1:10" ht="15.75" customHeight="1" x14ac:dyDescent="0.5">
      <c r="A467" s="325"/>
      <c r="B467" s="312" t="s">
        <v>559</v>
      </c>
      <c r="C467" s="312"/>
      <c r="D467" s="320" t="s">
        <v>1146</v>
      </c>
      <c r="E467" s="313">
        <v>163</v>
      </c>
      <c r="F467" s="313">
        <v>164</v>
      </c>
      <c r="G467" s="313">
        <v>414</v>
      </c>
      <c r="H467" s="313">
        <v>443</v>
      </c>
      <c r="I467" s="313">
        <v>780</v>
      </c>
      <c r="J467" s="314">
        <v>591</v>
      </c>
    </row>
    <row r="468" spans="1:10" ht="15.75" customHeight="1" x14ac:dyDescent="0.5">
      <c r="A468" s="325"/>
      <c r="B468" s="312" t="s">
        <v>560</v>
      </c>
      <c r="C468" s="312"/>
      <c r="D468" s="320" t="s">
        <v>1147</v>
      </c>
      <c r="E468" s="313">
        <v>0</v>
      </c>
      <c r="F468" s="313">
        <v>0</v>
      </c>
      <c r="G468" s="313">
        <v>0</v>
      </c>
      <c r="H468" s="313">
        <v>0</v>
      </c>
      <c r="I468" s="313">
        <v>0</v>
      </c>
      <c r="J468" s="314">
        <v>0</v>
      </c>
    </row>
    <row r="469" spans="1:10" ht="15.75" customHeight="1" x14ac:dyDescent="0.5">
      <c r="A469" s="325"/>
      <c r="B469" s="312" t="s">
        <v>561</v>
      </c>
      <c r="C469" s="312"/>
      <c r="D469" s="320" t="s">
        <v>1148</v>
      </c>
      <c r="E469" s="313">
        <v>297</v>
      </c>
      <c r="F469" s="313">
        <v>257</v>
      </c>
      <c r="G469" s="313">
        <v>505</v>
      </c>
      <c r="H469" s="313">
        <v>592</v>
      </c>
      <c r="I469" s="313">
        <v>1065</v>
      </c>
      <c r="J469" s="314">
        <v>917</v>
      </c>
    </row>
    <row r="470" spans="1:10" ht="15.75" customHeight="1" x14ac:dyDescent="0.5">
      <c r="A470" s="325"/>
      <c r="B470" s="312" t="s">
        <v>562</v>
      </c>
      <c r="C470" s="312"/>
      <c r="D470" s="320" t="s">
        <v>1149</v>
      </c>
      <c r="E470" s="313">
        <v>0</v>
      </c>
      <c r="F470" s="313">
        <v>0</v>
      </c>
      <c r="G470" s="313">
        <v>0</v>
      </c>
      <c r="H470" s="313">
        <v>0</v>
      </c>
      <c r="I470" s="313">
        <v>0</v>
      </c>
      <c r="J470" s="314">
        <v>0</v>
      </c>
    </row>
    <row r="471" spans="1:10" ht="15.75" customHeight="1" x14ac:dyDescent="0.5">
      <c r="A471" s="325"/>
      <c r="B471" s="312" t="s">
        <v>563</v>
      </c>
      <c r="C471" s="312"/>
      <c r="D471" s="320" t="s">
        <v>1150</v>
      </c>
      <c r="E471" s="313">
        <v>252</v>
      </c>
      <c r="F471" s="313">
        <v>248</v>
      </c>
      <c r="G471" s="313">
        <v>615</v>
      </c>
      <c r="H471" s="313">
        <v>697</v>
      </c>
      <c r="I471" s="313">
        <v>1164</v>
      </c>
      <c r="J471" s="314">
        <v>1005</v>
      </c>
    </row>
    <row r="472" spans="1:10" ht="15.75" customHeight="1" x14ac:dyDescent="0.5">
      <c r="A472" s="325"/>
      <c r="B472" s="312" t="s">
        <v>564</v>
      </c>
      <c r="C472" s="312"/>
      <c r="D472" s="320" t="s">
        <v>1151</v>
      </c>
      <c r="E472" s="313">
        <v>0</v>
      </c>
      <c r="F472" s="313">
        <v>0</v>
      </c>
      <c r="G472" s="313">
        <v>0</v>
      </c>
      <c r="H472" s="313">
        <v>0</v>
      </c>
      <c r="I472" s="313">
        <v>0</v>
      </c>
      <c r="J472" s="314">
        <v>0</v>
      </c>
    </row>
    <row r="473" spans="1:10" ht="15.75" customHeight="1" x14ac:dyDescent="0.5">
      <c r="A473" s="325"/>
      <c r="B473" s="312" t="s">
        <v>565</v>
      </c>
      <c r="C473" s="312"/>
      <c r="D473" s="320" t="s">
        <v>1152</v>
      </c>
      <c r="E473" s="313">
        <v>0</v>
      </c>
      <c r="F473" s="313">
        <v>0</v>
      </c>
      <c r="G473" s="313">
        <v>0</v>
      </c>
      <c r="H473" s="313">
        <v>0</v>
      </c>
      <c r="I473" s="313">
        <v>0</v>
      </c>
      <c r="J473" s="314">
        <v>0</v>
      </c>
    </row>
    <row r="474" spans="1:10" ht="15.75" customHeight="1" x14ac:dyDescent="0.5">
      <c r="A474" s="325"/>
      <c r="B474" s="312" t="s">
        <v>566</v>
      </c>
      <c r="C474" s="312"/>
      <c r="D474" s="320" t="s">
        <v>1153</v>
      </c>
      <c r="E474" s="313">
        <v>2060</v>
      </c>
      <c r="F474" s="313">
        <v>1752</v>
      </c>
      <c r="G474" s="313">
        <v>2580</v>
      </c>
      <c r="H474" s="313">
        <v>2469</v>
      </c>
      <c r="I474" s="313">
        <v>4459</v>
      </c>
      <c r="J474" s="314">
        <v>3668</v>
      </c>
    </row>
    <row r="475" spans="1:10" ht="15.75" customHeight="1" x14ac:dyDescent="0.5">
      <c r="A475" s="325"/>
      <c r="B475" s="312" t="s">
        <v>567</v>
      </c>
      <c r="C475" s="312"/>
      <c r="D475" s="320" t="s">
        <v>1154</v>
      </c>
      <c r="E475" s="313">
        <v>0</v>
      </c>
      <c r="F475" s="313">
        <v>0</v>
      </c>
      <c r="G475" s="313">
        <v>0</v>
      </c>
      <c r="H475" s="313">
        <v>0</v>
      </c>
      <c r="I475" s="313">
        <v>0</v>
      </c>
      <c r="J475" s="314">
        <v>0</v>
      </c>
    </row>
    <row r="476" spans="1:10" ht="15.75" customHeight="1" x14ac:dyDescent="0.5">
      <c r="A476" s="325"/>
      <c r="B476" s="312" t="s">
        <v>568</v>
      </c>
      <c r="C476" s="312"/>
      <c r="D476" s="320" t="s">
        <v>1155</v>
      </c>
      <c r="E476" s="313">
        <v>0</v>
      </c>
      <c r="F476" s="313">
        <v>0</v>
      </c>
      <c r="G476" s="313">
        <v>0</v>
      </c>
      <c r="H476" s="313">
        <v>0</v>
      </c>
      <c r="I476" s="313">
        <v>0</v>
      </c>
      <c r="J476" s="314">
        <v>0</v>
      </c>
    </row>
    <row r="477" spans="1:10" ht="15.75" customHeight="1" x14ac:dyDescent="0.5">
      <c r="A477" s="325"/>
      <c r="B477" s="312" t="s">
        <v>569</v>
      </c>
      <c r="C477" s="312"/>
      <c r="D477" s="320" t="s">
        <v>1156</v>
      </c>
      <c r="E477" s="313">
        <v>1825</v>
      </c>
      <c r="F477" s="313">
        <v>1523</v>
      </c>
      <c r="G477" s="313">
        <v>2995</v>
      </c>
      <c r="H477" s="313">
        <v>3169</v>
      </c>
      <c r="I477" s="313">
        <v>3973</v>
      </c>
      <c r="J477" s="314">
        <v>4174</v>
      </c>
    </row>
    <row r="478" spans="1:10" ht="15.75" customHeight="1" x14ac:dyDescent="0.5">
      <c r="A478" s="325"/>
      <c r="B478" s="312" t="s">
        <v>570</v>
      </c>
      <c r="C478" s="312"/>
      <c r="D478" s="320" t="s">
        <v>1157</v>
      </c>
      <c r="E478" s="313">
        <v>0</v>
      </c>
      <c r="F478" s="313">
        <v>0</v>
      </c>
      <c r="G478" s="313">
        <v>1</v>
      </c>
      <c r="H478" s="313">
        <v>3</v>
      </c>
      <c r="I478" s="313">
        <v>13</v>
      </c>
      <c r="J478" s="314">
        <v>2</v>
      </c>
    </row>
    <row r="479" spans="1:10" ht="15.75" customHeight="1" x14ac:dyDescent="0.5">
      <c r="A479" s="325"/>
      <c r="B479" s="312" t="s">
        <v>571</v>
      </c>
      <c r="C479" s="312"/>
      <c r="D479" s="320" t="s">
        <v>1158</v>
      </c>
      <c r="E479" s="313">
        <v>0</v>
      </c>
      <c r="F479" s="313">
        <v>0</v>
      </c>
      <c r="G479" s="313">
        <v>0</v>
      </c>
      <c r="H479" s="313">
        <v>0</v>
      </c>
      <c r="I479" s="313">
        <v>0</v>
      </c>
      <c r="J479" s="314">
        <v>0</v>
      </c>
    </row>
    <row r="480" spans="1:10" ht="15.75" customHeight="1" x14ac:dyDescent="0.5">
      <c r="A480" s="325"/>
      <c r="B480" s="312" t="s">
        <v>572</v>
      </c>
      <c r="C480" s="312"/>
      <c r="D480" s="320" t="s">
        <v>1159</v>
      </c>
      <c r="E480" s="313">
        <v>86</v>
      </c>
      <c r="F480" s="313">
        <v>72</v>
      </c>
      <c r="G480" s="313">
        <v>220</v>
      </c>
      <c r="H480" s="313">
        <v>328</v>
      </c>
      <c r="I480" s="313">
        <v>453</v>
      </c>
      <c r="J480" s="314">
        <v>471</v>
      </c>
    </row>
    <row r="481" spans="1:10" ht="15.75" customHeight="1" x14ac:dyDescent="0.5">
      <c r="A481" s="325"/>
      <c r="B481" s="312" t="s">
        <v>573</v>
      </c>
      <c r="C481" s="312"/>
      <c r="D481" s="320" t="s">
        <v>1160</v>
      </c>
      <c r="E481" s="313">
        <v>45</v>
      </c>
      <c r="F481" s="313">
        <v>46</v>
      </c>
      <c r="G481" s="313">
        <v>139</v>
      </c>
      <c r="H481" s="313">
        <v>193</v>
      </c>
      <c r="I481" s="313">
        <v>361</v>
      </c>
      <c r="J481" s="314">
        <v>372</v>
      </c>
    </row>
    <row r="482" spans="1:10" ht="15.75" customHeight="1" x14ac:dyDescent="0.5">
      <c r="A482" s="325"/>
      <c r="B482" s="312" t="s">
        <v>574</v>
      </c>
      <c r="C482" s="312"/>
      <c r="D482" s="320" t="s">
        <v>1161</v>
      </c>
      <c r="E482" s="313">
        <v>0</v>
      </c>
      <c r="F482" s="313">
        <v>0</v>
      </c>
      <c r="G482" s="313">
        <v>0</v>
      </c>
      <c r="H482" s="313">
        <v>0</v>
      </c>
      <c r="I482" s="313">
        <v>0</v>
      </c>
      <c r="J482" s="314">
        <v>0</v>
      </c>
    </row>
    <row r="483" spans="1:10" ht="15.75" customHeight="1" x14ac:dyDescent="0.5">
      <c r="A483" s="325"/>
      <c r="B483" s="312" t="s">
        <v>575</v>
      </c>
      <c r="C483" s="312"/>
      <c r="D483" s="320" t="s">
        <v>1162</v>
      </c>
      <c r="E483" s="313">
        <v>127</v>
      </c>
      <c r="F483" s="313">
        <v>159</v>
      </c>
      <c r="G483" s="313">
        <v>369</v>
      </c>
      <c r="H483" s="313">
        <v>408</v>
      </c>
      <c r="I483" s="313">
        <v>686</v>
      </c>
      <c r="J483" s="314">
        <v>603</v>
      </c>
    </row>
    <row r="484" spans="1:10" ht="15.75" customHeight="1" x14ac:dyDescent="0.5">
      <c r="A484" s="325"/>
      <c r="B484" s="312" t="s">
        <v>576</v>
      </c>
      <c r="C484" s="312"/>
      <c r="D484" s="320" t="s">
        <v>1163</v>
      </c>
      <c r="E484" s="313">
        <v>97</v>
      </c>
      <c r="F484" s="313">
        <v>67</v>
      </c>
      <c r="G484" s="313">
        <v>271</v>
      </c>
      <c r="H484" s="313">
        <v>265</v>
      </c>
      <c r="I484" s="313">
        <v>507</v>
      </c>
      <c r="J484" s="314">
        <v>585</v>
      </c>
    </row>
    <row r="485" spans="1:10" ht="15.75" customHeight="1" x14ac:dyDescent="0.5">
      <c r="A485" s="325"/>
      <c r="B485" s="312" t="s">
        <v>577</v>
      </c>
      <c r="C485" s="312"/>
      <c r="D485" s="320" t="s">
        <v>1164</v>
      </c>
      <c r="E485" s="313">
        <v>2277</v>
      </c>
      <c r="F485" s="313">
        <v>2036</v>
      </c>
      <c r="G485" s="313">
        <v>7902</v>
      </c>
      <c r="H485" s="313">
        <v>7568</v>
      </c>
      <c r="I485" s="313">
        <v>12970</v>
      </c>
      <c r="J485" s="314">
        <v>14973</v>
      </c>
    </row>
    <row r="486" spans="1:10" ht="15.75" customHeight="1" x14ac:dyDescent="0.5">
      <c r="A486" s="325"/>
      <c r="B486" s="312" t="s">
        <v>578</v>
      </c>
      <c r="C486" s="312"/>
      <c r="D486" s="320" t="s">
        <v>1165</v>
      </c>
      <c r="E486" s="313">
        <v>1</v>
      </c>
      <c r="F486" s="313">
        <v>0</v>
      </c>
      <c r="G486" s="313">
        <v>8</v>
      </c>
      <c r="H486" s="313">
        <v>1</v>
      </c>
      <c r="I486" s="313">
        <v>4</v>
      </c>
      <c r="J486" s="314">
        <v>4</v>
      </c>
    </row>
    <row r="487" spans="1:10" ht="15.75" customHeight="1" x14ac:dyDescent="0.5">
      <c r="A487" s="325"/>
      <c r="B487" s="312" t="s">
        <v>579</v>
      </c>
      <c r="C487" s="312"/>
      <c r="D487" s="320" t="s">
        <v>1166</v>
      </c>
      <c r="E487" s="313">
        <v>0</v>
      </c>
      <c r="F487" s="313">
        <v>0</v>
      </c>
      <c r="G487" s="313">
        <v>8</v>
      </c>
      <c r="H487" s="313">
        <v>2</v>
      </c>
      <c r="I487" s="313">
        <v>1</v>
      </c>
      <c r="J487" s="314">
        <v>4</v>
      </c>
    </row>
    <row r="488" spans="1:10" ht="15.75" customHeight="1" x14ac:dyDescent="0.5">
      <c r="A488" s="325"/>
      <c r="B488" s="312" t="s">
        <v>580</v>
      </c>
      <c r="C488" s="312"/>
      <c r="D488" s="320" t="s">
        <v>1167</v>
      </c>
      <c r="E488" s="313">
        <v>0</v>
      </c>
      <c r="F488" s="313">
        <v>0</v>
      </c>
      <c r="G488" s="313">
        <v>0</v>
      </c>
      <c r="H488" s="313">
        <v>0</v>
      </c>
      <c r="I488" s="313">
        <v>0</v>
      </c>
      <c r="J488" s="314">
        <v>0</v>
      </c>
    </row>
    <row r="489" spans="1:10" ht="15.75" customHeight="1" x14ac:dyDescent="0.5">
      <c r="A489" s="325"/>
      <c r="B489" s="312" t="s">
        <v>581</v>
      </c>
      <c r="C489" s="312"/>
      <c r="D489" s="320" t="s">
        <v>1168</v>
      </c>
      <c r="E489" s="313">
        <v>14</v>
      </c>
      <c r="F489" s="313">
        <v>14</v>
      </c>
      <c r="G489" s="313">
        <v>113</v>
      </c>
      <c r="H489" s="313">
        <v>57</v>
      </c>
      <c r="I489" s="313">
        <v>121</v>
      </c>
      <c r="J489" s="314">
        <v>148</v>
      </c>
    </row>
    <row r="490" spans="1:10" ht="15.75" customHeight="1" x14ac:dyDescent="0.5">
      <c r="A490" s="325"/>
      <c r="B490" s="312" t="s">
        <v>582</v>
      </c>
      <c r="C490" s="312"/>
      <c r="D490" s="320" t="s">
        <v>1169</v>
      </c>
      <c r="E490" s="313">
        <v>0</v>
      </c>
      <c r="F490" s="313">
        <v>0</v>
      </c>
      <c r="G490" s="313">
        <v>0</v>
      </c>
      <c r="H490" s="313">
        <v>0</v>
      </c>
      <c r="I490" s="313">
        <v>0</v>
      </c>
      <c r="J490" s="314">
        <v>0</v>
      </c>
    </row>
    <row r="491" spans="1:10" ht="15.75" customHeight="1" x14ac:dyDescent="0.5">
      <c r="A491" s="325"/>
      <c r="B491" s="312" t="s">
        <v>583</v>
      </c>
      <c r="C491" s="312"/>
      <c r="D491" s="320" t="s">
        <v>1170</v>
      </c>
      <c r="E491" s="313">
        <v>0</v>
      </c>
      <c r="F491" s="313">
        <v>0</v>
      </c>
      <c r="G491" s="313">
        <v>0</v>
      </c>
      <c r="H491" s="313">
        <v>0</v>
      </c>
      <c r="I491" s="313">
        <v>0</v>
      </c>
      <c r="J491" s="314">
        <v>0</v>
      </c>
    </row>
    <row r="492" spans="1:10" ht="15.75" customHeight="1" x14ac:dyDescent="0.5">
      <c r="A492" s="325"/>
      <c r="B492" s="312" t="s">
        <v>584</v>
      </c>
      <c r="C492" s="312"/>
      <c r="D492" s="320" t="s">
        <v>1171</v>
      </c>
      <c r="E492" s="313">
        <v>0</v>
      </c>
      <c r="F492" s="313">
        <v>0</v>
      </c>
      <c r="G492" s="313">
        <v>0</v>
      </c>
      <c r="H492" s="313">
        <v>0</v>
      </c>
      <c r="I492" s="313">
        <v>0</v>
      </c>
      <c r="J492" s="314">
        <v>0</v>
      </c>
    </row>
    <row r="493" spans="1:10" ht="15.75" customHeight="1" x14ac:dyDescent="0.5">
      <c r="A493" s="325"/>
      <c r="B493" s="312" t="s">
        <v>585</v>
      </c>
      <c r="C493" s="312"/>
      <c r="D493" s="320" t="s">
        <v>1172</v>
      </c>
      <c r="E493" s="313">
        <v>3997</v>
      </c>
      <c r="F493" s="313">
        <v>3227</v>
      </c>
      <c r="G493" s="313">
        <v>5943</v>
      </c>
      <c r="H493" s="313">
        <v>5639</v>
      </c>
      <c r="I493" s="313">
        <v>9318</v>
      </c>
      <c r="J493" s="314">
        <v>7928</v>
      </c>
    </row>
    <row r="494" spans="1:10" ht="15.75" customHeight="1" x14ac:dyDescent="0.5">
      <c r="A494" s="325"/>
      <c r="B494" s="312" t="s">
        <v>586</v>
      </c>
      <c r="C494" s="312"/>
      <c r="D494" s="320" t="s">
        <v>1173</v>
      </c>
      <c r="E494" s="313">
        <v>178</v>
      </c>
      <c r="F494" s="313">
        <v>120</v>
      </c>
      <c r="G494" s="313">
        <v>512</v>
      </c>
      <c r="H494" s="313">
        <v>400</v>
      </c>
      <c r="I494" s="313">
        <v>1292</v>
      </c>
      <c r="J494" s="314">
        <v>1232</v>
      </c>
    </row>
    <row r="495" spans="1:10" ht="15.75" customHeight="1" x14ac:dyDescent="0.5">
      <c r="A495" s="325"/>
      <c r="B495" s="312" t="s">
        <v>587</v>
      </c>
      <c r="C495" s="312"/>
      <c r="D495" s="320" t="s">
        <v>1174</v>
      </c>
      <c r="E495" s="313">
        <v>10272</v>
      </c>
      <c r="F495" s="313">
        <v>7935</v>
      </c>
      <c r="G495" s="313">
        <v>14687</v>
      </c>
      <c r="H495" s="313">
        <v>15894</v>
      </c>
      <c r="I495" s="313">
        <v>25136</v>
      </c>
      <c r="J495" s="314">
        <v>24275</v>
      </c>
    </row>
    <row r="496" spans="1:10" ht="15.75" customHeight="1" x14ac:dyDescent="0.5">
      <c r="A496" s="325"/>
      <c r="B496" s="312" t="s">
        <v>588</v>
      </c>
      <c r="C496" s="312"/>
      <c r="D496" s="320" t="s">
        <v>1175</v>
      </c>
      <c r="E496" s="313">
        <v>0</v>
      </c>
      <c r="F496" s="313">
        <v>0</v>
      </c>
      <c r="G496" s="313">
        <v>0</v>
      </c>
      <c r="H496" s="313">
        <v>0</v>
      </c>
      <c r="I496" s="313">
        <v>0</v>
      </c>
      <c r="J496" s="314">
        <v>0</v>
      </c>
    </row>
    <row r="497" spans="1:10" ht="15.75" customHeight="1" x14ac:dyDescent="0.5">
      <c r="A497" s="325"/>
      <c r="B497" s="312" t="s">
        <v>589</v>
      </c>
      <c r="C497" s="312"/>
      <c r="D497" s="320" t="s">
        <v>1176</v>
      </c>
      <c r="E497" s="313">
        <v>622</v>
      </c>
      <c r="F497" s="313">
        <v>535</v>
      </c>
      <c r="G497" s="313">
        <v>2766</v>
      </c>
      <c r="H497" s="313">
        <v>3659</v>
      </c>
      <c r="I497" s="313">
        <v>4066</v>
      </c>
      <c r="J497" s="314">
        <v>5598</v>
      </c>
    </row>
    <row r="498" spans="1:10" ht="15.75" customHeight="1" x14ac:dyDescent="0.5">
      <c r="A498" s="325"/>
      <c r="B498" s="312" t="s">
        <v>590</v>
      </c>
      <c r="C498" s="312"/>
      <c r="D498" s="320" t="s">
        <v>1177</v>
      </c>
      <c r="E498" s="313">
        <v>51</v>
      </c>
      <c r="F498" s="313">
        <v>43</v>
      </c>
      <c r="G498" s="313">
        <v>151</v>
      </c>
      <c r="H498" s="313">
        <v>226</v>
      </c>
      <c r="I498" s="313">
        <v>512</v>
      </c>
      <c r="J498" s="314">
        <v>406</v>
      </c>
    </row>
    <row r="499" spans="1:10" ht="15.75" customHeight="1" x14ac:dyDescent="0.5">
      <c r="A499" s="325"/>
      <c r="B499" s="312" t="s">
        <v>449</v>
      </c>
      <c r="C499" s="312"/>
      <c r="D499" s="320" t="s">
        <v>1178</v>
      </c>
      <c r="E499" s="313">
        <v>46</v>
      </c>
      <c r="F499" s="313">
        <v>41</v>
      </c>
      <c r="G499" s="313">
        <v>205</v>
      </c>
      <c r="H499" s="313">
        <v>320</v>
      </c>
      <c r="I499" s="313">
        <v>571</v>
      </c>
      <c r="J499" s="314">
        <v>639</v>
      </c>
    </row>
    <row r="500" spans="1:10" ht="15.75" customHeight="1" x14ac:dyDescent="0.5">
      <c r="A500" s="325"/>
      <c r="B500" s="312" t="s">
        <v>591</v>
      </c>
      <c r="C500" s="312"/>
      <c r="D500" s="320" t="s">
        <v>1179</v>
      </c>
      <c r="E500" s="313">
        <v>1</v>
      </c>
      <c r="F500" s="313">
        <v>0</v>
      </c>
      <c r="G500" s="313">
        <v>0</v>
      </c>
      <c r="H500" s="313">
        <v>0</v>
      </c>
      <c r="I500" s="313">
        <v>0</v>
      </c>
      <c r="J500" s="314">
        <v>0</v>
      </c>
    </row>
    <row r="501" spans="1:10" ht="15.75" customHeight="1" x14ac:dyDescent="0.5">
      <c r="A501" s="325"/>
      <c r="B501" s="312" t="s">
        <v>592</v>
      </c>
      <c r="C501" s="312"/>
      <c r="D501" s="320" t="s">
        <v>1180</v>
      </c>
      <c r="E501" s="313">
        <v>0</v>
      </c>
      <c r="F501" s="313">
        <v>0</v>
      </c>
      <c r="G501" s="313">
        <v>0</v>
      </c>
      <c r="H501" s="313">
        <v>0</v>
      </c>
      <c r="I501" s="313">
        <v>0</v>
      </c>
      <c r="J501" s="314">
        <v>0</v>
      </c>
    </row>
    <row r="502" spans="1:10" ht="15.75" customHeight="1" x14ac:dyDescent="0.5">
      <c r="A502" s="325"/>
      <c r="B502" s="312" t="s">
        <v>593</v>
      </c>
      <c r="C502" s="312"/>
      <c r="D502" s="320" t="s">
        <v>1181</v>
      </c>
      <c r="E502" s="313">
        <v>0</v>
      </c>
      <c r="F502" s="313">
        <v>0</v>
      </c>
      <c r="G502" s="313">
        <v>0</v>
      </c>
      <c r="H502" s="313">
        <v>0</v>
      </c>
      <c r="I502" s="313">
        <v>0</v>
      </c>
      <c r="J502" s="314">
        <v>0</v>
      </c>
    </row>
    <row r="503" spans="1:10" ht="15.75" customHeight="1" x14ac:dyDescent="0.5">
      <c r="A503" s="326"/>
      <c r="B503" s="327" t="s">
        <v>594</v>
      </c>
      <c r="C503" s="327"/>
      <c r="D503" s="320" t="s">
        <v>1182</v>
      </c>
      <c r="E503" s="328">
        <v>0</v>
      </c>
      <c r="F503" s="328">
        <v>1</v>
      </c>
      <c r="G503" s="328">
        <v>0</v>
      </c>
      <c r="H503" s="328">
        <v>2</v>
      </c>
      <c r="I503" s="328">
        <v>0</v>
      </c>
      <c r="J503" s="329">
        <v>2</v>
      </c>
    </row>
    <row r="504" spans="1:10" ht="15.75" customHeight="1" x14ac:dyDescent="0.25"/>
    <row r="505" spans="1:10" ht="15.75" customHeight="1" x14ac:dyDescent="0.25"/>
    <row r="506" spans="1:10" ht="15.75" customHeight="1" x14ac:dyDescent="0.25">
      <c r="A506" s="545" t="s">
        <v>1183</v>
      </c>
      <c r="B506" s="543"/>
      <c r="C506" s="543"/>
      <c r="D506" s="543"/>
      <c r="E506" s="543"/>
      <c r="F506" s="543"/>
      <c r="G506" s="543"/>
      <c r="H506" s="543"/>
      <c r="I506" s="543"/>
      <c r="J506" s="543"/>
    </row>
    <row r="507" spans="1:10" ht="15.75" customHeight="1" x14ac:dyDescent="0.25">
      <c r="A507" s="3"/>
      <c r="B507" s="3"/>
      <c r="C507" s="3"/>
      <c r="D507" s="3"/>
      <c r="E507" s="3"/>
      <c r="F507" s="3"/>
      <c r="G507" s="3"/>
      <c r="H507" s="3"/>
      <c r="I507" s="3"/>
      <c r="J507" s="3"/>
    </row>
    <row r="508" spans="1:10" ht="15.75" customHeight="1" x14ac:dyDescent="0.25">
      <c r="A508" s="546" t="s">
        <v>595</v>
      </c>
      <c r="B508" s="543"/>
      <c r="C508" s="543"/>
      <c r="D508" s="543"/>
      <c r="E508" s="543"/>
      <c r="F508" s="543"/>
      <c r="G508" s="543"/>
      <c r="H508" s="543"/>
      <c r="I508" s="543"/>
      <c r="J508" s="543"/>
    </row>
    <row r="509" spans="1:10" ht="15.75" customHeight="1" x14ac:dyDescent="0.25">
      <c r="A509" s="547" t="s">
        <v>596</v>
      </c>
      <c r="B509" s="543"/>
      <c r="C509" s="543"/>
      <c r="D509" s="543"/>
      <c r="E509" s="543"/>
      <c r="F509" s="543"/>
      <c r="G509" s="543"/>
      <c r="H509" s="543"/>
      <c r="I509" s="543"/>
      <c r="J509" s="543"/>
    </row>
    <row r="510" spans="1:10" ht="15.75" customHeight="1" x14ac:dyDescent="0.25">
      <c r="A510" s="304"/>
      <c r="B510" s="8"/>
      <c r="C510" s="8"/>
      <c r="D510" s="8"/>
      <c r="E510" s="8"/>
      <c r="F510" s="8"/>
      <c r="G510" s="8"/>
      <c r="H510" s="8"/>
      <c r="I510" s="8"/>
      <c r="J510" s="8"/>
    </row>
    <row r="511" spans="1:10" ht="15.75" customHeight="1" x14ac:dyDescent="0.25">
      <c r="A511" s="564"/>
      <c r="B511" s="556"/>
      <c r="C511" s="556"/>
      <c r="D511" s="556"/>
      <c r="E511" s="556"/>
      <c r="F511" s="556"/>
      <c r="G511" s="556"/>
      <c r="H511" s="556"/>
      <c r="I511" s="556"/>
      <c r="J511" s="556"/>
    </row>
    <row r="512" spans="1:10" ht="15.75" customHeight="1" x14ac:dyDescent="0.25">
      <c r="A512" s="10"/>
      <c r="B512" s="23"/>
      <c r="C512" s="23"/>
      <c r="D512" s="11"/>
      <c r="E512" s="12"/>
      <c r="F512" s="12"/>
      <c r="G512" s="12"/>
      <c r="H512" s="12"/>
      <c r="I512" s="12"/>
      <c r="J512" s="13"/>
    </row>
    <row r="513" spans="1:10" ht="15.75" customHeight="1" x14ac:dyDescent="0.25">
      <c r="A513" s="550" t="s">
        <v>5</v>
      </c>
      <c r="B513" s="24" t="s">
        <v>6</v>
      </c>
      <c r="C513" s="24" t="s">
        <v>26</v>
      </c>
      <c r="D513" s="14" t="s">
        <v>7</v>
      </c>
      <c r="E513" s="552" t="s">
        <v>8</v>
      </c>
      <c r="F513" s="552" t="s">
        <v>9</v>
      </c>
      <c r="G513" s="552" t="s">
        <v>10</v>
      </c>
      <c r="H513" s="552" t="s">
        <v>11</v>
      </c>
      <c r="I513" s="552" t="s">
        <v>12</v>
      </c>
      <c r="J513" s="553" t="s">
        <v>13</v>
      </c>
    </row>
    <row r="514" spans="1:10" ht="15.75" customHeight="1" x14ac:dyDescent="0.25">
      <c r="A514" s="551"/>
      <c r="B514" s="15" t="s">
        <v>14</v>
      </c>
      <c r="C514" s="15" t="s">
        <v>27</v>
      </c>
      <c r="D514" s="15" t="s">
        <v>15</v>
      </c>
      <c r="E514" s="548"/>
      <c r="F514" s="548"/>
      <c r="G514" s="548"/>
      <c r="H514" s="548"/>
      <c r="I514" s="548"/>
      <c r="J514" s="549"/>
    </row>
    <row r="515" spans="1:10" ht="15.75" customHeight="1" x14ac:dyDescent="0.25">
      <c r="A515" s="305"/>
      <c r="B515" s="26"/>
      <c r="C515" s="26"/>
      <c r="D515" s="27"/>
      <c r="E515" s="306"/>
      <c r="F515" s="306"/>
      <c r="G515" s="306"/>
      <c r="H515" s="307"/>
      <c r="I515" s="306"/>
      <c r="J515" s="308"/>
    </row>
    <row r="516" spans="1:10" ht="15.75" customHeight="1" x14ac:dyDescent="0.25">
      <c r="A516" s="10"/>
      <c r="B516" s="309"/>
      <c r="C516" s="309"/>
      <c r="D516" s="11"/>
      <c r="E516" s="33"/>
      <c r="F516" s="33"/>
      <c r="G516" s="33"/>
      <c r="H516" s="33"/>
      <c r="I516" s="33"/>
      <c r="J516" s="34"/>
    </row>
    <row r="517" spans="1:10" ht="15.75" customHeight="1" x14ac:dyDescent="0.25">
      <c r="A517" s="310" t="s">
        <v>28</v>
      </c>
      <c r="B517" s="30" t="s">
        <v>710</v>
      </c>
      <c r="C517" s="26"/>
      <c r="D517" s="27"/>
      <c r="E517" s="28"/>
      <c r="F517" s="28"/>
      <c r="G517" s="28"/>
      <c r="H517" s="28"/>
      <c r="I517" s="28"/>
      <c r="J517" s="29"/>
    </row>
    <row r="518" spans="1:10" ht="15.75" customHeight="1" x14ac:dyDescent="0.5">
      <c r="A518" s="311"/>
      <c r="B518" s="312"/>
      <c r="C518" s="312"/>
      <c r="D518" s="312"/>
      <c r="E518" s="313"/>
      <c r="F518" s="313"/>
      <c r="G518" s="313"/>
      <c r="H518" s="313"/>
      <c r="I518" s="313"/>
      <c r="J518" s="314"/>
    </row>
    <row r="519" spans="1:10" ht="15.75" customHeight="1" x14ac:dyDescent="0.25">
      <c r="A519" s="315" t="s">
        <v>124</v>
      </c>
      <c r="B519" s="316" t="s">
        <v>149</v>
      </c>
      <c r="C519" s="30"/>
      <c r="D519" s="17"/>
      <c r="E519" s="313"/>
      <c r="F519" s="317"/>
      <c r="G519" s="317"/>
      <c r="H519" s="317"/>
      <c r="I519" s="317"/>
      <c r="J519" s="318"/>
    </row>
    <row r="520" spans="1:10" ht="15.75" customHeight="1" x14ac:dyDescent="0.5">
      <c r="A520" s="311"/>
      <c r="B520" s="312" t="s">
        <v>150</v>
      </c>
      <c r="C520" s="30"/>
      <c r="D520" s="320" t="s">
        <v>101</v>
      </c>
      <c r="E520" s="313">
        <v>0</v>
      </c>
      <c r="F520" s="313">
        <v>0</v>
      </c>
      <c r="G520" s="313">
        <v>0</v>
      </c>
      <c r="H520" s="313">
        <v>0</v>
      </c>
      <c r="I520" s="313">
        <v>0</v>
      </c>
      <c r="J520" s="313">
        <v>0</v>
      </c>
    </row>
    <row r="521" spans="1:10" ht="15.75" customHeight="1" x14ac:dyDescent="0.5">
      <c r="A521" s="311"/>
      <c r="B521" s="312" t="s">
        <v>151</v>
      </c>
      <c r="C521" s="30"/>
      <c r="D521" s="320" t="s">
        <v>101</v>
      </c>
      <c r="E521" s="313">
        <v>0</v>
      </c>
      <c r="F521" s="313">
        <v>0</v>
      </c>
      <c r="G521" s="313">
        <v>0</v>
      </c>
      <c r="H521" s="313">
        <v>0</v>
      </c>
      <c r="I521" s="313">
        <v>0</v>
      </c>
      <c r="J521" s="313">
        <v>0</v>
      </c>
    </row>
    <row r="522" spans="1:10" ht="15.75" customHeight="1" x14ac:dyDescent="0.5">
      <c r="A522" s="311"/>
      <c r="B522" s="312" t="s">
        <v>152</v>
      </c>
      <c r="C522" s="540"/>
      <c r="D522" s="320" t="s">
        <v>101</v>
      </c>
      <c r="E522" s="313">
        <v>0</v>
      </c>
      <c r="F522" s="313">
        <v>0</v>
      </c>
      <c r="G522" s="313">
        <v>0</v>
      </c>
      <c r="H522" s="313">
        <v>0</v>
      </c>
      <c r="I522" s="313">
        <v>0</v>
      </c>
      <c r="J522" s="313">
        <v>0</v>
      </c>
    </row>
    <row r="523" spans="1:10" ht="15.75" customHeight="1" x14ac:dyDescent="0.5">
      <c r="A523" s="311"/>
      <c r="B523" s="312" t="s">
        <v>714</v>
      </c>
      <c r="C523" s="541"/>
      <c r="D523" s="320" t="s">
        <v>101</v>
      </c>
      <c r="E523" s="313">
        <v>57900.425000000003</v>
      </c>
      <c r="F523" s="313">
        <v>53262.455000000002</v>
      </c>
      <c r="G523" s="313">
        <v>64012.89</v>
      </c>
      <c r="H523" s="313">
        <v>59982.457000000002</v>
      </c>
      <c r="I523" s="313">
        <v>54041.212</v>
      </c>
      <c r="J523" s="313">
        <v>68050.751000000004</v>
      </c>
    </row>
    <row r="524" spans="1:10" ht="15.75" customHeight="1" x14ac:dyDescent="0.5">
      <c r="A524" s="311"/>
      <c r="B524" s="312" t="s">
        <v>716</v>
      </c>
      <c r="C524" s="312"/>
      <c r="D524" s="320" t="s">
        <v>101</v>
      </c>
      <c r="E524" s="313">
        <v>169.19300000000001</v>
      </c>
      <c r="F524" s="313">
        <v>149.22499999999999</v>
      </c>
      <c r="G524" s="313">
        <v>180.572</v>
      </c>
      <c r="H524" s="313">
        <v>201.333</v>
      </c>
      <c r="I524" s="313">
        <v>147.68799999999999</v>
      </c>
      <c r="J524" s="313">
        <v>136.11600000000001</v>
      </c>
    </row>
    <row r="525" spans="1:10" ht="15.75" customHeight="1" x14ac:dyDescent="0.5">
      <c r="A525" s="311"/>
      <c r="B525" s="312" t="s">
        <v>153</v>
      </c>
      <c r="C525" s="312"/>
      <c r="D525" s="320" t="s">
        <v>101</v>
      </c>
      <c r="E525" s="313">
        <v>0</v>
      </c>
      <c r="F525" s="313">
        <v>0</v>
      </c>
      <c r="G525" s="313">
        <v>0</v>
      </c>
      <c r="H525" s="313">
        <v>0</v>
      </c>
      <c r="I525" s="313">
        <v>0</v>
      </c>
      <c r="J525" s="313">
        <v>0</v>
      </c>
    </row>
    <row r="526" spans="1:10" ht="15.75" customHeight="1" x14ac:dyDescent="0.5">
      <c r="A526" s="311"/>
      <c r="B526" s="312" t="s">
        <v>154</v>
      </c>
      <c r="C526" s="312"/>
      <c r="D526" s="320" t="s">
        <v>101</v>
      </c>
      <c r="E526" s="313">
        <v>0</v>
      </c>
      <c r="F526" s="313">
        <v>0</v>
      </c>
      <c r="G526" s="313">
        <v>0</v>
      </c>
      <c r="H526" s="313">
        <v>0</v>
      </c>
      <c r="I526" s="313">
        <v>0</v>
      </c>
      <c r="J526" s="313">
        <v>0</v>
      </c>
    </row>
    <row r="527" spans="1:10" ht="15.75" customHeight="1" x14ac:dyDescent="0.5">
      <c r="A527" s="311"/>
      <c r="B527" s="312" t="s">
        <v>155</v>
      </c>
      <c r="C527" s="312"/>
      <c r="D527" s="320" t="s">
        <v>101</v>
      </c>
      <c r="E527" s="313">
        <v>0</v>
      </c>
      <c r="F527" s="313">
        <v>0</v>
      </c>
      <c r="G527" s="313">
        <v>0</v>
      </c>
      <c r="H527" s="313">
        <v>0</v>
      </c>
      <c r="I527" s="313">
        <v>0</v>
      </c>
      <c r="J527" s="313">
        <v>0</v>
      </c>
    </row>
    <row r="528" spans="1:10" ht="15.75" customHeight="1" x14ac:dyDescent="0.5">
      <c r="A528" s="311"/>
      <c r="B528" s="312" t="s">
        <v>721</v>
      </c>
      <c r="C528" s="312"/>
      <c r="D528" s="320" t="s">
        <v>101</v>
      </c>
      <c r="E528" s="313">
        <v>0</v>
      </c>
      <c r="F528" s="313">
        <v>0</v>
      </c>
      <c r="G528" s="313">
        <v>0</v>
      </c>
      <c r="H528" s="313">
        <v>0</v>
      </c>
      <c r="I528" s="313">
        <v>0</v>
      </c>
      <c r="J528" s="313">
        <v>0</v>
      </c>
    </row>
    <row r="529" spans="1:10" ht="15.75" customHeight="1" x14ac:dyDescent="0.5">
      <c r="A529" s="311"/>
      <c r="B529" s="312" t="s">
        <v>156</v>
      </c>
      <c r="C529" s="312"/>
      <c r="D529" s="320" t="s">
        <v>101</v>
      </c>
      <c r="E529" s="313">
        <v>0</v>
      </c>
      <c r="F529" s="313">
        <v>0</v>
      </c>
      <c r="G529" s="313">
        <v>0</v>
      </c>
      <c r="H529" s="313">
        <v>0</v>
      </c>
      <c r="I529" s="313">
        <v>0</v>
      </c>
      <c r="J529" s="313">
        <v>0</v>
      </c>
    </row>
    <row r="530" spans="1:10" ht="15.75" customHeight="1" x14ac:dyDescent="0.5">
      <c r="A530" s="311"/>
      <c r="B530" s="312" t="s">
        <v>157</v>
      </c>
      <c r="C530" s="312"/>
      <c r="D530" s="320" t="s">
        <v>101</v>
      </c>
      <c r="E530" s="313">
        <v>0</v>
      </c>
      <c r="F530" s="313">
        <v>0</v>
      </c>
      <c r="G530" s="313">
        <v>0</v>
      </c>
      <c r="H530" s="313">
        <v>0</v>
      </c>
      <c r="I530" s="313">
        <v>0</v>
      </c>
      <c r="J530" s="313">
        <v>0</v>
      </c>
    </row>
    <row r="531" spans="1:10" ht="15.75" customHeight="1" x14ac:dyDescent="0.5">
      <c r="A531" s="311"/>
      <c r="B531" s="312" t="s">
        <v>158</v>
      </c>
      <c r="C531" s="312"/>
      <c r="D531" s="320" t="s">
        <v>101</v>
      </c>
      <c r="E531" s="313">
        <v>0</v>
      </c>
      <c r="F531" s="313">
        <v>0</v>
      </c>
      <c r="G531" s="313">
        <v>0</v>
      </c>
      <c r="H531" s="313">
        <v>0</v>
      </c>
      <c r="I531" s="313">
        <v>0</v>
      </c>
      <c r="J531" s="313">
        <v>0</v>
      </c>
    </row>
    <row r="532" spans="1:10" ht="15.75" customHeight="1" x14ac:dyDescent="0.5">
      <c r="A532" s="311"/>
      <c r="B532" s="312" t="s">
        <v>159</v>
      </c>
      <c r="C532" s="312"/>
      <c r="D532" s="320" t="s">
        <v>101</v>
      </c>
      <c r="E532" s="313">
        <v>14256.004000000001</v>
      </c>
      <c r="F532" s="313">
        <v>10407.48</v>
      </c>
      <c r="G532" s="313">
        <v>11463.5</v>
      </c>
      <c r="H532" s="313">
        <v>14557</v>
      </c>
      <c r="I532" s="313">
        <v>16990.5</v>
      </c>
      <c r="J532" s="313">
        <v>12336.5</v>
      </c>
    </row>
    <row r="533" spans="1:10" ht="15.75" customHeight="1" x14ac:dyDescent="0.5">
      <c r="A533" s="311"/>
      <c r="B533" s="312" t="s">
        <v>727</v>
      </c>
      <c r="C533" s="312"/>
      <c r="D533" s="320" t="s">
        <v>101</v>
      </c>
      <c r="E533" s="313">
        <v>0</v>
      </c>
      <c r="F533" s="313">
        <v>0</v>
      </c>
      <c r="G533" s="313">
        <v>0</v>
      </c>
      <c r="H533" s="313">
        <v>0</v>
      </c>
      <c r="I533" s="313">
        <v>0</v>
      </c>
      <c r="J533" s="313">
        <v>0</v>
      </c>
    </row>
    <row r="534" spans="1:10" ht="15.75" customHeight="1" x14ac:dyDescent="0.5">
      <c r="A534" s="311"/>
      <c r="B534" s="312" t="s">
        <v>160</v>
      </c>
      <c r="C534" s="312"/>
      <c r="D534" s="320" t="s">
        <v>101</v>
      </c>
      <c r="E534" s="313">
        <v>71800.800000000003</v>
      </c>
      <c r="F534" s="313">
        <v>58310.2</v>
      </c>
      <c r="G534" s="313">
        <v>80811.7</v>
      </c>
      <c r="H534" s="313">
        <v>97663.4</v>
      </c>
      <c r="I534" s="313">
        <v>76245</v>
      </c>
      <c r="J534" s="313">
        <v>97706.1</v>
      </c>
    </row>
    <row r="535" spans="1:10" ht="15.75" customHeight="1" x14ac:dyDescent="0.5">
      <c r="A535" s="311"/>
      <c r="B535" s="312" t="s">
        <v>161</v>
      </c>
      <c r="C535" s="312"/>
      <c r="D535" s="320" t="s">
        <v>101</v>
      </c>
      <c r="E535" s="313">
        <v>0</v>
      </c>
      <c r="F535" s="313">
        <v>0</v>
      </c>
      <c r="G535" s="313">
        <v>0</v>
      </c>
      <c r="H535" s="313">
        <v>0</v>
      </c>
      <c r="I535" s="313">
        <v>0</v>
      </c>
      <c r="J535" s="313">
        <v>0</v>
      </c>
    </row>
    <row r="536" spans="1:10" ht="15.75" customHeight="1" x14ac:dyDescent="0.5">
      <c r="A536" s="311"/>
      <c r="B536" s="312" t="s">
        <v>162</v>
      </c>
      <c r="C536" s="312"/>
      <c r="D536" s="320" t="s">
        <v>101</v>
      </c>
      <c r="E536" s="313">
        <v>0</v>
      </c>
      <c r="F536" s="313">
        <v>0</v>
      </c>
      <c r="G536" s="313">
        <v>0</v>
      </c>
      <c r="H536" s="313">
        <v>0</v>
      </c>
      <c r="I536" s="313">
        <v>0</v>
      </c>
      <c r="J536" s="313">
        <v>0</v>
      </c>
    </row>
    <row r="537" spans="1:10" ht="15.75" customHeight="1" x14ac:dyDescent="0.5">
      <c r="A537" s="311"/>
      <c r="B537" s="312" t="s">
        <v>732</v>
      </c>
      <c r="C537" s="312"/>
      <c r="D537" s="320" t="s">
        <v>101</v>
      </c>
      <c r="E537" s="313">
        <v>0</v>
      </c>
      <c r="F537" s="313">
        <v>0</v>
      </c>
      <c r="G537" s="313">
        <v>0</v>
      </c>
      <c r="H537" s="313">
        <v>0</v>
      </c>
      <c r="I537" s="313">
        <v>0</v>
      </c>
      <c r="J537" s="313">
        <v>0</v>
      </c>
    </row>
    <row r="538" spans="1:10" ht="15.75" customHeight="1" x14ac:dyDescent="0.5">
      <c r="A538" s="311"/>
      <c r="B538" s="312" t="s">
        <v>163</v>
      </c>
      <c r="C538" s="312"/>
      <c r="D538" s="320" t="s">
        <v>101</v>
      </c>
      <c r="E538" s="313">
        <v>0</v>
      </c>
      <c r="F538" s="313">
        <v>0</v>
      </c>
      <c r="G538" s="313">
        <v>0</v>
      </c>
      <c r="H538" s="313">
        <v>0</v>
      </c>
      <c r="I538" s="313">
        <v>0</v>
      </c>
      <c r="J538" s="313">
        <v>0</v>
      </c>
    </row>
    <row r="539" spans="1:10" ht="15.75" customHeight="1" x14ac:dyDescent="0.5">
      <c r="A539" s="311"/>
      <c r="B539" s="312" t="s">
        <v>164</v>
      </c>
      <c r="C539" s="312"/>
      <c r="D539" s="320" t="s">
        <v>101</v>
      </c>
      <c r="E539" s="313">
        <v>0</v>
      </c>
      <c r="F539" s="313">
        <v>0</v>
      </c>
      <c r="G539" s="313">
        <v>0</v>
      </c>
      <c r="H539" s="313">
        <v>0</v>
      </c>
      <c r="I539" s="313">
        <v>0</v>
      </c>
      <c r="J539" s="313">
        <v>0</v>
      </c>
    </row>
    <row r="540" spans="1:10" ht="15.75" customHeight="1" x14ac:dyDescent="0.5">
      <c r="A540" s="311"/>
      <c r="B540" s="312" t="s">
        <v>165</v>
      </c>
      <c r="C540" s="312"/>
      <c r="D540" s="320" t="s">
        <v>101</v>
      </c>
      <c r="E540" s="313">
        <v>0</v>
      </c>
      <c r="F540" s="313">
        <v>0</v>
      </c>
      <c r="G540" s="313">
        <v>0</v>
      </c>
      <c r="H540" s="313">
        <v>0</v>
      </c>
      <c r="I540" s="313">
        <v>0</v>
      </c>
      <c r="J540" s="313">
        <v>0</v>
      </c>
    </row>
    <row r="541" spans="1:10" ht="15.75" customHeight="1" x14ac:dyDescent="0.5">
      <c r="A541" s="311"/>
      <c r="B541" s="312" t="s">
        <v>166</v>
      </c>
      <c r="C541" s="312"/>
      <c r="D541" s="320" t="s">
        <v>101</v>
      </c>
      <c r="E541" s="313">
        <v>0</v>
      </c>
      <c r="F541" s="313">
        <v>0</v>
      </c>
      <c r="G541" s="313">
        <v>0</v>
      </c>
      <c r="H541" s="313">
        <v>0</v>
      </c>
      <c r="I541" s="313">
        <v>0</v>
      </c>
      <c r="J541" s="313">
        <v>0</v>
      </c>
    </row>
    <row r="542" spans="1:10" ht="15.75" customHeight="1" x14ac:dyDescent="0.5">
      <c r="A542" s="311"/>
      <c r="B542" s="312" t="s">
        <v>167</v>
      </c>
      <c r="C542" s="312"/>
      <c r="D542" s="320" t="s">
        <v>101</v>
      </c>
      <c r="E542" s="313">
        <v>0</v>
      </c>
      <c r="F542" s="313">
        <v>0</v>
      </c>
      <c r="G542" s="313">
        <v>0</v>
      </c>
      <c r="H542" s="313">
        <v>0</v>
      </c>
      <c r="I542" s="313">
        <v>0</v>
      </c>
      <c r="J542" s="313">
        <v>0</v>
      </c>
    </row>
    <row r="543" spans="1:10" ht="15.75" customHeight="1" x14ac:dyDescent="0.5">
      <c r="A543" s="311"/>
      <c r="B543" s="312" t="s">
        <v>168</v>
      </c>
      <c r="C543" s="312"/>
      <c r="D543" s="320" t="s">
        <v>101</v>
      </c>
      <c r="E543" s="313">
        <v>123.88200000000001</v>
      </c>
      <c r="F543" s="313">
        <v>120.375</v>
      </c>
      <c r="G543" s="313">
        <v>142.834</v>
      </c>
      <c r="H543" s="313">
        <v>126.378</v>
      </c>
      <c r="I543" s="313">
        <v>103.58499999999999</v>
      </c>
      <c r="J543" s="313">
        <v>143.20599999999999</v>
      </c>
    </row>
    <row r="544" spans="1:10" ht="15.75" customHeight="1" x14ac:dyDescent="0.5">
      <c r="A544" s="311"/>
      <c r="B544" s="312" t="s">
        <v>169</v>
      </c>
      <c r="C544" s="312"/>
      <c r="D544" s="320" t="s">
        <v>101</v>
      </c>
      <c r="E544" s="313">
        <v>0</v>
      </c>
      <c r="F544" s="313">
        <v>0</v>
      </c>
      <c r="G544" s="313">
        <v>0</v>
      </c>
      <c r="H544" s="313">
        <v>0</v>
      </c>
      <c r="I544" s="313">
        <v>0</v>
      </c>
      <c r="J544" s="313">
        <v>0</v>
      </c>
    </row>
    <row r="545" spans="1:10" ht="15.75" customHeight="1" x14ac:dyDescent="0.5">
      <c r="A545" s="311"/>
      <c r="B545" s="312" t="s">
        <v>170</v>
      </c>
      <c r="C545" s="312"/>
      <c r="D545" s="320" t="s">
        <v>101</v>
      </c>
      <c r="E545" s="313">
        <v>0</v>
      </c>
      <c r="F545" s="313">
        <v>0</v>
      </c>
      <c r="G545" s="313">
        <v>0</v>
      </c>
      <c r="H545" s="313">
        <v>0</v>
      </c>
      <c r="I545" s="313">
        <v>0</v>
      </c>
      <c r="J545" s="313">
        <v>0</v>
      </c>
    </row>
    <row r="546" spans="1:10" ht="15.75" customHeight="1" x14ac:dyDescent="0.5">
      <c r="A546" s="311"/>
      <c r="B546" s="312" t="s">
        <v>171</v>
      </c>
      <c r="C546" s="312"/>
      <c r="D546" s="320" t="s">
        <v>101</v>
      </c>
      <c r="E546" s="313">
        <v>0</v>
      </c>
      <c r="F546" s="313">
        <v>0</v>
      </c>
      <c r="G546" s="313">
        <v>0</v>
      </c>
      <c r="H546" s="313">
        <v>0</v>
      </c>
      <c r="I546" s="313">
        <v>0</v>
      </c>
      <c r="J546" s="313">
        <v>0</v>
      </c>
    </row>
    <row r="547" spans="1:10" ht="15.75" customHeight="1" x14ac:dyDescent="0.5">
      <c r="A547" s="311"/>
      <c r="B547" s="312" t="s">
        <v>172</v>
      </c>
      <c r="C547" s="312"/>
      <c r="D547" s="320" t="s">
        <v>101</v>
      </c>
      <c r="E547" s="313">
        <v>0</v>
      </c>
      <c r="F547" s="313">
        <v>0</v>
      </c>
      <c r="G547" s="313">
        <v>0</v>
      </c>
      <c r="H547" s="313">
        <v>0</v>
      </c>
      <c r="I547" s="313">
        <v>0</v>
      </c>
      <c r="J547" s="313">
        <v>0</v>
      </c>
    </row>
    <row r="548" spans="1:10" ht="15.75" customHeight="1" x14ac:dyDescent="0.5">
      <c r="A548" s="311"/>
      <c r="B548" s="312" t="s">
        <v>173</v>
      </c>
      <c r="C548" s="312"/>
      <c r="D548" s="320" t="s">
        <v>101</v>
      </c>
      <c r="E548" s="313">
        <v>0</v>
      </c>
      <c r="F548" s="313">
        <v>0</v>
      </c>
      <c r="G548" s="313">
        <v>0</v>
      </c>
      <c r="H548" s="313">
        <v>0</v>
      </c>
      <c r="I548" s="313">
        <v>0</v>
      </c>
      <c r="J548" s="313">
        <v>0</v>
      </c>
    </row>
    <row r="549" spans="1:10" ht="15.75" customHeight="1" x14ac:dyDescent="0.5">
      <c r="A549" s="311"/>
      <c r="B549" s="312" t="s">
        <v>174</v>
      </c>
      <c r="C549" s="312"/>
      <c r="D549" s="320" t="s">
        <v>101</v>
      </c>
      <c r="E549" s="313">
        <v>33624</v>
      </c>
      <c r="F549" s="313">
        <v>34272</v>
      </c>
      <c r="G549" s="313">
        <v>34524</v>
      </c>
      <c r="H549" s="313">
        <v>31788</v>
      </c>
      <c r="I549" s="313">
        <v>24336</v>
      </c>
      <c r="J549" s="313">
        <v>32724</v>
      </c>
    </row>
    <row r="550" spans="1:10" ht="15.75" customHeight="1" x14ac:dyDescent="0.5">
      <c r="A550" s="311"/>
      <c r="B550" s="312" t="s">
        <v>175</v>
      </c>
      <c r="C550" s="312"/>
      <c r="D550" s="320" t="s">
        <v>101</v>
      </c>
      <c r="E550" s="313">
        <v>0</v>
      </c>
      <c r="F550" s="313">
        <v>0</v>
      </c>
      <c r="G550" s="313">
        <v>0</v>
      </c>
      <c r="H550" s="313">
        <v>0</v>
      </c>
      <c r="I550" s="313">
        <v>0</v>
      </c>
      <c r="J550" s="313">
        <v>0</v>
      </c>
    </row>
    <row r="551" spans="1:10" ht="15.75" customHeight="1" x14ac:dyDescent="0.5">
      <c r="A551" s="311"/>
      <c r="B551" s="312" t="s">
        <v>176</v>
      </c>
      <c r="C551" s="312"/>
      <c r="D551" s="320" t="s">
        <v>101</v>
      </c>
      <c r="E551" s="313">
        <v>0</v>
      </c>
      <c r="F551" s="313">
        <v>0</v>
      </c>
      <c r="G551" s="313">
        <v>0</v>
      </c>
      <c r="H551" s="313">
        <v>0</v>
      </c>
      <c r="I551" s="313">
        <v>0</v>
      </c>
      <c r="J551" s="313">
        <v>0</v>
      </c>
    </row>
    <row r="552" spans="1:10" ht="15.75" customHeight="1" x14ac:dyDescent="0.5">
      <c r="A552" s="311"/>
      <c r="B552" s="312" t="s">
        <v>177</v>
      </c>
      <c r="C552" s="312"/>
      <c r="D552" s="320" t="s">
        <v>101</v>
      </c>
      <c r="E552" s="313">
        <v>0</v>
      </c>
      <c r="F552" s="313">
        <v>0</v>
      </c>
      <c r="G552" s="313">
        <v>0</v>
      </c>
      <c r="H552" s="313">
        <v>0</v>
      </c>
      <c r="I552" s="313">
        <v>0</v>
      </c>
      <c r="J552" s="313">
        <v>0</v>
      </c>
    </row>
    <row r="553" spans="1:10" ht="15.75" customHeight="1" x14ac:dyDescent="0.5">
      <c r="A553" s="311"/>
      <c r="B553" s="312" t="s">
        <v>178</v>
      </c>
      <c r="C553" s="312"/>
      <c r="D553" s="320" t="s">
        <v>101</v>
      </c>
      <c r="E553" s="313">
        <v>0</v>
      </c>
      <c r="F553" s="313">
        <v>0</v>
      </c>
      <c r="G553" s="313">
        <v>0</v>
      </c>
      <c r="H553" s="313">
        <v>0</v>
      </c>
      <c r="I553" s="313">
        <v>0</v>
      </c>
      <c r="J553" s="313">
        <v>0</v>
      </c>
    </row>
    <row r="554" spans="1:10" ht="15.75" customHeight="1" x14ac:dyDescent="0.5">
      <c r="A554" s="311"/>
      <c r="B554" s="312" t="s">
        <v>179</v>
      </c>
      <c r="C554" s="312"/>
      <c r="D554" s="320" t="s">
        <v>101</v>
      </c>
      <c r="E554" s="313">
        <v>0</v>
      </c>
      <c r="F554" s="313">
        <v>0</v>
      </c>
      <c r="G554" s="313">
        <v>0</v>
      </c>
      <c r="H554" s="313">
        <v>0</v>
      </c>
      <c r="I554" s="313">
        <v>0</v>
      </c>
      <c r="J554" s="313">
        <v>0</v>
      </c>
    </row>
    <row r="555" spans="1:10" ht="15.75" customHeight="1" x14ac:dyDescent="0.5">
      <c r="A555" s="311"/>
      <c r="B555" s="312" t="s">
        <v>180</v>
      </c>
      <c r="C555" s="312"/>
      <c r="D555" s="320" t="s">
        <v>101</v>
      </c>
      <c r="E555" s="313">
        <v>0</v>
      </c>
      <c r="F555" s="313">
        <v>0</v>
      </c>
      <c r="G555" s="313">
        <v>0</v>
      </c>
      <c r="H555" s="313">
        <v>0</v>
      </c>
      <c r="I555" s="313">
        <v>0</v>
      </c>
      <c r="J555" s="313">
        <v>0</v>
      </c>
    </row>
    <row r="556" spans="1:10" ht="15.75" customHeight="1" x14ac:dyDescent="0.5">
      <c r="A556" s="311"/>
      <c r="B556" s="312" t="s">
        <v>181</v>
      </c>
      <c r="C556" s="312"/>
      <c r="D556" s="320" t="s">
        <v>101</v>
      </c>
      <c r="E556" s="313">
        <v>0</v>
      </c>
      <c r="F556" s="313">
        <v>0</v>
      </c>
      <c r="G556" s="313">
        <v>0</v>
      </c>
      <c r="H556" s="313">
        <v>0</v>
      </c>
      <c r="I556" s="313">
        <v>0</v>
      </c>
      <c r="J556" s="313">
        <v>0</v>
      </c>
    </row>
    <row r="557" spans="1:10" ht="15.75" customHeight="1" x14ac:dyDescent="0.5">
      <c r="A557" s="311"/>
      <c r="B557" s="312" t="s">
        <v>182</v>
      </c>
      <c r="C557" s="312"/>
      <c r="D557" s="320" t="s">
        <v>101</v>
      </c>
      <c r="E557" s="313">
        <v>0</v>
      </c>
      <c r="F557" s="313">
        <v>0</v>
      </c>
      <c r="G557" s="313">
        <v>0</v>
      </c>
      <c r="H557" s="313">
        <v>0</v>
      </c>
      <c r="I557" s="313">
        <v>0</v>
      </c>
      <c r="J557" s="313">
        <v>0</v>
      </c>
    </row>
    <row r="558" spans="1:10" ht="15.75" customHeight="1" x14ac:dyDescent="0.5">
      <c r="A558" s="311"/>
      <c r="B558" s="312" t="s">
        <v>183</v>
      </c>
      <c r="C558" s="312"/>
      <c r="D558" s="320" t="s">
        <v>101</v>
      </c>
      <c r="E558" s="313">
        <v>8153</v>
      </c>
      <c r="F558" s="313">
        <v>7813.0010000000002</v>
      </c>
      <c r="G558" s="313">
        <v>10941</v>
      </c>
      <c r="H558" s="313">
        <v>9345</v>
      </c>
      <c r="I558" s="313">
        <v>9114</v>
      </c>
      <c r="J558" s="313">
        <v>12663</v>
      </c>
    </row>
    <row r="559" spans="1:10" ht="15.75" customHeight="1" x14ac:dyDescent="0.5">
      <c r="A559" s="311"/>
      <c r="B559" s="312" t="s">
        <v>184</v>
      </c>
      <c r="C559" s="312"/>
      <c r="D559" s="320" t="s">
        <v>101</v>
      </c>
      <c r="E559" s="313">
        <v>0</v>
      </c>
      <c r="F559" s="313">
        <v>0</v>
      </c>
      <c r="G559" s="313">
        <v>0</v>
      </c>
      <c r="H559" s="313">
        <v>0</v>
      </c>
      <c r="I559" s="313">
        <v>0</v>
      </c>
      <c r="J559" s="313">
        <v>0</v>
      </c>
    </row>
    <row r="560" spans="1:10" ht="15.75" customHeight="1" x14ac:dyDescent="0.5">
      <c r="A560" s="311"/>
      <c r="B560" s="312" t="s">
        <v>185</v>
      </c>
      <c r="C560" s="312"/>
      <c r="D560" s="320" t="s">
        <v>101</v>
      </c>
      <c r="E560" s="313">
        <v>0</v>
      </c>
      <c r="F560" s="313">
        <v>0</v>
      </c>
      <c r="G560" s="313">
        <v>0</v>
      </c>
      <c r="H560" s="313">
        <v>0</v>
      </c>
      <c r="I560" s="313">
        <v>0</v>
      </c>
      <c r="J560" s="313">
        <v>0</v>
      </c>
    </row>
    <row r="561" spans="1:10" ht="15.75" customHeight="1" x14ac:dyDescent="0.5">
      <c r="A561" s="311"/>
      <c r="B561" s="312" t="s">
        <v>186</v>
      </c>
      <c r="C561" s="312"/>
      <c r="D561" s="320" t="s">
        <v>101</v>
      </c>
      <c r="E561" s="313">
        <v>0</v>
      </c>
      <c r="F561" s="313">
        <v>0</v>
      </c>
      <c r="G561" s="313">
        <v>0</v>
      </c>
      <c r="H561" s="313">
        <v>0</v>
      </c>
      <c r="I561" s="313">
        <v>0</v>
      </c>
      <c r="J561" s="313">
        <v>0</v>
      </c>
    </row>
    <row r="562" spans="1:10" ht="15.75" customHeight="1" x14ac:dyDescent="0.5">
      <c r="A562" s="311"/>
      <c r="B562" s="312" t="s">
        <v>187</v>
      </c>
      <c r="C562" s="312"/>
      <c r="D562" s="320" t="s">
        <v>101</v>
      </c>
      <c r="E562" s="313">
        <v>0</v>
      </c>
      <c r="F562" s="313">
        <v>0</v>
      </c>
      <c r="G562" s="313">
        <v>0</v>
      </c>
      <c r="H562" s="313">
        <v>0</v>
      </c>
      <c r="I562" s="313">
        <v>0</v>
      </c>
      <c r="J562" s="313">
        <v>0</v>
      </c>
    </row>
    <row r="563" spans="1:10" ht="15.75" customHeight="1" x14ac:dyDescent="0.5">
      <c r="A563" s="311"/>
      <c r="B563" s="312" t="s">
        <v>759</v>
      </c>
      <c r="C563" s="312"/>
      <c r="D563" s="320" t="s">
        <v>101</v>
      </c>
      <c r="E563" s="313">
        <v>0</v>
      </c>
      <c r="F563" s="313">
        <v>0</v>
      </c>
      <c r="G563" s="313">
        <v>0</v>
      </c>
      <c r="H563" s="313">
        <v>0</v>
      </c>
      <c r="I563" s="313">
        <v>0</v>
      </c>
      <c r="J563" s="313">
        <v>0</v>
      </c>
    </row>
    <row r="564" spans="1:10" ht="15.75" customHeight="1" x14ac:dyDescent="0.5">
      <c r="A564" s="311"/>
      <c r="B564" s="312" t="s">
        <v>188</v>
      </c>
      <c r="C564" s="312"/>
      <c r="D564" s="320" t="s">
        <v>101</v>
      </c>
      <c r="E564" s="313">
        <v>0</v>
      </c>
      <c r="F564" s="313">
        <v>0</v>
      </c>
      <c r="G564" s="313">
        <v>0</v>
      </c>
      <c r="H564" s="313">
        <v>0</v>
      </c>
      <c r="I564" s="313">
        <v>0</v>
      </c>
      <c r="J564" s="313">
        <v>0</v>
      </c>
    </row>
    <row r="565" spans="1:10" ht="15.75" customHeight="1" x14ac:dyDescent="0.5">
      <c r="A565" s="311"/>
      <c r="B565" s="312" t="s">
        <v>189</v>
      </c>
      <c r="C565" s="312"/>
      <c r="D565" s="320" t="s">
        <v>101</v>
      </c>
      <c r="E565" s="313">
        <v>0</v>
      </c>
      <c r="F565" s="313">
        <v>0</v>
      </c>
      <c r="G565" s="313">
        <v>0</v>
      </c>
      <c r="H565" s="313">
        <v>0</v>
      </c>
      <c r="I565" s="313">
        <v>0</v>
      </c>
      <c r="J565" s="313">
        <v>0</v>
      </c>
    </row>
    <row r="566" spans="1:10" ht="15.75" customHeight="1" x14ac:dyDescent="0.5">
      <c r="A566" s="311"/>
      <c r="B566" s="312" t="s">
        <v>190</v>
      </c>
      <c r="C566" s="312"/>
      <c r="D566" s="320" t="s">
        <v>101</v>
      </c>
      <c r="E566" s="313">
        <v>0</v>
      </c>
      <c r="F566" s="313">
        <v>0</v>
      </c>
      <c r="G566" s="313">
        <v>0</v>
      </c>
      <c r="H566" s="313">
        <v>0</v>
      </c>
      <c r="I566" s="313">
        <v>0</v>
      </c>
      <c r="J566" s="313">
        <v>0</v>
      </c>
    </row>
    <row r="567" spans="1:10" ht="15.75" customHeight="1" x14ac:dyDescent="0.5">
      <c r="A567" s="311"/>
      <c r="B567" s="312" t="s">
        <v>191</v>
      </c>
      <c r="C567" s="312"/>
      <c r="D567" s="320" t="s">
        <v>101</v>
      </c>
      <c r="E567" s="313">
        <v>0</v>
      </c>
      <c r="F567" s="313">
        <v>0</v>
      </c>
      <c r="G567" s="313">
        <v>0</v>
      </c>
      <c r="H567" s="313">
        <v>0</v>
      </c>
      <c r="I567" s="313">
        <v>0</v>
      </c>
      <c r="J567" s="313">
        <v>0</v>
      </c>
    </row>
    <row r="568" spans="1:10" ht="15.75" customHeight="1" x14ac:dyDescent="0.5">
      <c r="A568" s="311"/>
      <c r="B568" s="312" t="s">
        <v>192</v>
      </c>
      <c r="C568" s="312"/>
      <c r="D568" s="320" t="s">
        <v>101</v>
      </c>
      <c r="E568" s="313">
        <v>0</v>
      </c>
      <c r="F568" s="313">
        <v>0</v>
      </c>
      <c r="G568" s="313">
        <v>0</v>
      </c>
      <c r="H568" s="313">
        <v>0</v>
      </c>
      <c r="I568" s="313">
        <v>0</v>
      </c>
      <c r="J568" s="313">
        <v>0</v>
      </c>
    </row>
    <row r="569" spans="1:10" ht="15.75" customHeight="1" x14ac:dyDescent="0.5">
      <c r="A569" s="311"/>
      <c r="B569" s="312" t="s">
        <v>193</v>
      </c>
      <c r="C569" s="312"/>
      <c r="D569" s="320" t="s">
        <v>101</v>
      </c>
      <c r="E569" s="313">
        <v>230.58099999999999</v>
      </c>
      <c r="F569" s="313">
        <v>243.952</v>
      </c>
      <c r="G569" s="313">
        <v>276.96899999999999</v>
      </c>
      <c r="H569" s="313">
        <v>241.28100000000001</v>
      </c>
      <c r="I569" s="313">
        <v>176.04900000000001</v>
      </c>
      <c r="J569" s="313">
        <v>217.12</v>
      </c>
    </row>
    <row r="570" spans="1:10" ht="15.75" customHeight="1" x14ac:dyDescent="0.5">
      <c r="A570" s="311"/>
      <c r="B570" s="312" t="s">
        <v>194</v>
      </c>
      <c r="C570" s="312"/>
      <c r="D570" s="320" t="s">
        <v>101</v>
      </c>
      <c r="E570" s="313">
        <v>0</v>
      </c>
      <c r="F570" s="313">
        <v>0</v>
      </c>
      <c r="G570" s="313">
        <v>0</v>
      </c>
      <c r="H570" s="313">
        <v>0</v>
      </c>
      <c r="I570" s="313">
        <v>0</v>
      </c>
      <c r="J570" s="313">
        <v>0</v>
      </c>
    </row>
    <row r="571" spans="1:10" ht="15.75" customHeight="1" x14ac:dyDescent="0.5">
      <c r="A571" s="311"/>
      <c r="B571" s="312" t="s">
        <v>195</v>
      </c>
      <c r="C571" s="312"/>
      <c r="D571" s="320" t="s">
        <v>101</v>
      </c>
      <c r="E571" s="313">
        <v>0</v>
      </c>
      <c r="F571" s="313">
        <v>0</v>
      </c>
      <c r="G571" s="313">
        <v>0</v>
      </c>
      <c r="H571" s="313">
        <v>0</v>
      </c>
      <c r="I571" s="313">
        <v>0</v>
      </c>
      <c r="J571" s="313">
        <v>0</v>
      </c>
    </row>
    <row r="572" spans="1:10" ht="15.75" customHeight="1" x14ac:dyDescent="0.5">
      <c r="A572" s="311"/>
      <c r="B572" s="312" t="s">
        <v>196</v>
      </c>
      <c r="C572" s="312"/>
      <c r="D572" s="320" t="s">
        <v>101</v>
      </c>
      <c r="E572" s="313">
        <v>0</v>
      </c>
      <c r="F572" s="313">
        <v>0</v>
      </c>
      <c r="G572" s="313">
        <v>0</v>
      </c>
      <c r="H572" s="313">
        <v>0</v>
      </c>
      <c r="I572" s="313">
        <v>0</v>
      </c>
      <c r="J572" s="313">
        <v>0</v>
      </c>
    </row>
    <row r="573" spans="1:10" ht="15.75" customHeight="1" x14ac:dyDescent="0.5">
      <c r="A573" s="311"/>
      <c r="B573" s="312" t="s">
        <v>197</v>
      </c>
      <c r="C573" s="312"/>
      <c r="D573" s="320" t="s">
        <v>101</v>
      </c>
      <c r="E573" s="313">
        <v>1680</v>
      </c>
      <c r="F573" s="313">
        <v>1470</v>
      </c>
      <c r="G573" s="313">
        <v>0</v>
      </c>
      <c r="H573" s="313">
        <v>2268</v>
      </c>
      <c r="I573" s="313">
        <v>1806</v>
      </c>
      <c r="J573" s="313">
        <v>2604</v>
      </c>
    </row>
    <row r="574" spans="1:10" ht="15.75" customHeight="1" x14ac:dyDescent="0.5">
      <c r="A574" s="311"/>
      <c r="B574" s="312" t="s">
        <v>198</v>
      </c>
      <c r="C574" s="312"/>
      <c r="D574" s="320" t="s">
        <v>101</v>
      </c>
      <c r="E574" s="313">
        <v>0</v>
      </c>
      <c r="F574" s="313">
        <v>0</v>
      </c>
      <c r="G574" s="313">
        <v>0</v>
      </c>
      <c r="H574" s="313">
        <v>0</v>
      </c>
      <c r="I574" s="313">
        <v>0</v>
      </c>
      <c r="J574" s="313">
        <v>0</v>
      </c>
    </row>
    <row r="575" spans="1:10" ht="15.75" customHeight="1" x14ac:dyDescent="0.5">
      <c r="A575" s="311"/>
      <c r="B575" s="312" t="s">
        <v>199</v>
      </c>
      <c r="C575" s="312"/>
      <c r="D575" s="320" t="s">
        <v>101</v>
      </c>
      <c r="E575" s="313">
        <v>0</v>
      </c>
      <c r="F575" s="313">
        <v>0</v>
      </c>
      <c r="G575" s="313">
        <v>0</v>
      </c>
      <c r="H575" s="313">
        <v>0</v>
      </c>
      <c r="I575" s="313">
        <v>0</v>
      </c>
      <c r="J575" s="313">
        <v>0</v>
      </c>
    </row>
    <row r="576" spans="1:10" ht="15.75" customHeight="1" x14ac:dyDescent="0.5">
      <c r="A576" s="311"/>
      <c r="B576" s="312" t="s">
        <v>200</v>
      </c>
      <c r="C576" s="312"/>
      <c r="D576" s="320" t="s">
        <v>101</v>
      </c>
      <c r="E576" s="313">
        <v>0</v>
      </c>
      <c r="F576" s="313">
        <v>0</v>
      </c>
      <c r="G576" s="313">
        <v>0</v>
      </c>
      <c r="H576" s="313">
        <v>0</v>
      </c>
      <c r="I576" s="313">
        <v>0</v>
      </c>
      <c r="J576" s="313">
        <v>0</v>
      </c>
    </row>
    <row r="577" spans="1:26" ht="15.75" customHeight="1" x14ac:dyDescent="0.5">
      <c r="A577" s="311"/>
      <c r="B577" s="312" t="s">
        <v>201</v>
      </c>
      <c r="C577" s="312"/>
      <c r="D577" s="320" t="s">
        <v>101</v>
      </c>
      <c r="E577" s="313">
        <v>0</v>
      </c>
      <c r="F577" s="313">
        <v>0</v>
      </c>
      <c r="G577" s="313">
        <v>0</v>
      </c>
      <c r="H577" s="313">
        <v>0</v>
      </c>
      <c r="I577" s="313">
        <v>0</v>
      </c>
      <c r="J577" s="313">
        <v>0</v>
      </c>
    </row>
    <row r="578" spans="1:26" ht="15.75" customHeight="1" x14ac:dyDescent="0.5">
      <c r="A578" s="311"/>
      <c r="B578" s="312" t="s">
        <v>775</v>
      </c>
      <c r="C578" s="312"/>
      <c r="D578" s="320" t="s">
        <v>101</v>
      </c>
      <c r="E578" s="313">
        <v>0</v>
      </c>
      <c r="F578" s="313">
        <v>0</v>
      </c>
      <c r="G578" s="313">
        <v>0</v>
      </c>
      <c r="H578" s="313">
        <v>0</v>
      </c>
      <c r="I578" s="313">
        <v>0</v>
      </c>
      <c r="J578" s="313">
        <v>0</v>
      </c>
    </row>
    <row r="579" spans="1:26" ht="15.75" customHeight="1" x14ac:dyDescent="0.5">
      <c r="A579" s="311"/>
      <c r="B579" s="312" t="s">
        <v>202</v>
      </c>
      <c r="C579" s="312"/>
      <c r="D579" s="320" t="s">
        <v>101</v>
      </c>
      <c r="E579" s="313">
        <v>0</v>
      </c>
      <c r="F579" s="313">
        <v>0</v>
      </c>
      <c r="G579" s="313">
        <v>0</v>
      </c>
      <c r="H579" s="313">
        <v>0</v>
      </c>
      <c r="I579" s="313">
        <v>0</v>
      </c>
      <c r="J579" s="313">
        <v>0</v>
      </c>
    </row>
    <row r="580" spans="1:26" ht="15.75" customHeight="1" x14ac:dyDescent="0.5">
      <c r="A580" s="311"/>
      <c r="B580" s="312" t="s">
        <v>203</v>
      </c>
      <c r="C580" s="312"/>
      <c r="D580" s="320" t="s">
        <v>101</v>
      </c>
      <c r="E580" s="313">
        <v>0</v>
      </c>
      <c r="F580" s="313">
        <v>0</v>
      </c>
      <c r="G580" s="313">
        <v>0</v>
      </c>
      <c r="H580" s="313">
        <v>0</v>
      </c>
      <c r="I580" s="313">
        <v>0</v>
      </c>
      <c r="J580" s="313">
        <v>0</v>
      </c>
    </row>
    <row r="581" spans="1:26" ht="15.75" customHeight="1" x14ac:dyDescent="0.5">
      <c r="A581" s="311"/>
      <c r="B581" s="312" t="s">
        <v>204</v>
      </c>
      <c r="C581" s="312"/>
      <c r="D581" s="320" t="s">
        <v>101</v>
      </c>
      <c r="E581" s="313">
        <v>0</v>
      </c>
      <c r="F581" s="313">
        <v>0</v>
      </c>
      <c r="G581" s="313">
        <v>0</v>
      </c>
      <c r="H581" s="313">
        <v>0</v>
      </c>
      <c r="I581" s="313">
        <v>0</v>
      </c>
      <c r="J581" s="313">
        <v>0</v>
      </c>
    </row>
    <row r="582" spans="1:26" ht="15.75" customHeight="1" x14ac:dyDescent="0.5">
      <c r="A582" s="311"/>
      <c r="B582" s="312" t="s">
        <v>205</v>
      </c>
      <c r="C582" s="312"/>
      <c r="D582" s="320" t="s">
        <v>101</v>
      </c>
      <c r="E582" s="313">
        <v>0</v>
      </c>
      <c r="F582" s="313">
        <v>0</v>
      </c>
      <c r="G582" s="313">
        <v>0</v>
      </c>
      <c r="H582" s="313">
        <v>0</v>
      </c>
      <c r="I582" s="313">
        <v>0</v>
      </c>
      <c r="J582" s="313">
        <v>0</v>
      </c>
    </row>
    <row r="583" spans="1:26" ht="15.75" customHeight="1" x14ac:dyDescent="0.5">
      <c r="A583" s="311"/>
      <c r="B583" s="312" t="s">
        <v>206</v>
      </c>
      <c r="C583" s="312"/>
      <c r="D583" s="320" t="s">
        <v>101</v>
      </c>
      <c r="E583" s="313">
        <v>0</v>
      </c>
      <c r="F583" s="313">
        <v>0</v>
      </c>
      <c r="G583" s="313">
        <v>0</v>
      </c>
      <c r="H583" s="313">
        <v>0</v>
      </c>
      <c r="I583" s="313">
        <v>0</v>
      </c>
      <c r="J583" s="313">
        <v>0</v>
      </c>
    </row>
    <row r="584" spans="1:26" ht="15.75" customHeight="1" x14ac:dyDescent="0.5">
      <c r="A584" s="311"/>
      <c r="B584" s="312" t="s">
        <v>207</v>
      </c>
      <c r="C584" s="312"/>
      <c r="D584" s="320" t="s">
        <v>101</v>
      </c>
      <c r="E584" s="313">
        <v>45760</v>
      </c>
      <c r="F584" s="313">
        <v>31560</v>
      </c>
      <c r="G584" s="313">
        <v>27520</v>
      </c>
      <c r="H584" s="313">
        <v>22000</v>
      </c>
      <c r="I584" s="313">
        <v>27564</v>
      </c>
      <c r="J584" s="313">
        <v>38920</v>
      </c>
    </row>
    <row r="585" spans="1:26" ht="15.75" customHeight="1" x14ac:dyDescent="0.5">
      <c r="A585" s="311"/>
      <c r="B585" s="312" t="s">
        <v>208</v>
      </c>
      <c r="C585" s="312"/>
      <c r="D585" s="320" t="s">
        <v>101</v>
      </c>
      <c r="E585" s="313">
        <v>0</v>
      </c>
      <c r="F585" s="313">
        <v>0</v>
      </c>
      <c r="G585" s="313">
        <v>0</v>
      </c>
      <c r="H585" s="313">
        <v>0</v>
      </c>
      <c r="I585" s="313">
        <v>0</v>
      </c>
      <c r="J585" s="313">
        <v>0</v>
      </c>
    </row>
    <row r="586" spans="1:26" ht="16.5" customHeight="1" x14ac:dyDescent="0.5">
      <c r="A586" s="311"/>
      <c r="B586" s="330" t="s">
        <v>1184</v>
      </c>
      <c r="C586" s="312"/>
      <c r="D586" s="320" t="s">
        <v>101</v>
      </c>
      <c r="E586" s="313">
        <v>0</v>
      </c>
      <c r="F586" s="313">
        <v>0</v>
      </c>
      <c r="G586" s="313">
        <v>0</v>
      </c>
      <c r="H586" s="313">
        <v>0</v>
      </c>
      <c r="I586" s="313">
        <v>1440</v>
      </c>
      <c r="J586" s="313">
        <v>0</v>
      </c>
      <c r="K586" s="31">
        <v>0</v>
      </c>
      <c r="L586" s="331"/>
      <c r="M586" s="302"/>
      <c r="N586" s="302"/>
      <c r="O586" s="302"/>
      <c r="P586" s="302"/>
      <c r="Q586" s="302"/>
      <c r="R586" s="302"/>
      <c r="S586" s="302"/>
      <c r="T586" s="302"/>
      <c r="U586" s="302"/>
      <c r="V586" s="302"/>
      <c r="W586" s="302"/>
      <c r="X586" s="302"/>
      <c r="Y586" s="302"/>
      <c r="Z586" s="302"/>
    </row>
    <row r="587" spans="1:26" ht="16.5" customHeight="1" x14ac:dyDescent="0.5">
      <c r="A587" s="311"/>
      <c r="B587" s="330" t="s">
        <v>1185</v>
      </c>
      <c r="C587" s="312"/>
      <c r="D587" s="320" t="s">
        <v>101</v>
      </c>
      <c r="E587" s="313">
        <v>21615.5</v>
      </c>
      <c r="F587" s="313">
        <v>17525</v>
      </c>
      <c r="G587" s="313">
        <v>12302</v>
      </c>
      <c r="H587" s="313">
        <v>8593</v>
      </c>
      <c r="I587" s="313">
        <v>6687.5</v>
      </c>
      <c r="J587" s="313">
        <v>5535</v>
      </c>
      <c r="K587" s="31">
        <v>5535</v>
      </c>
      <c r="L587" s="331"/>
      <c r="M587" s="302"/>
      <c r="N587" s="302"/>
      <c r="O587" s="302"/>
      <c r="P587" s="302"/>
      <c r="Q587" s="302"/>
      <c r="R587" s="302"/>
      <c r="S587" s="302"/>
      <c r="T587" s="302"/>
      <c r="U587" s="302"/>
      <c r="V587" s="302"/>
      <c r="W587" s="302"/>
      <c r="X587" s="302"/>
      <c r="Y587" s="302"/>
      <c r="Z587" s="302"/>
    </row>
    <row r="588" spans="1:26" ht="16.5" customHeight="1" x14ac:dyDescent="0.5">
      <c r="A588" s="311"/>
      <c r="B588" s="330" t="s">
        <v>1186</v>
      </c>
      <c r="C588" s="312"/>
      <c r="D588" s="320" t="s">
        <v>101</v>
      </c>
      <c r="E588" s="313">
        <v>25294.9</v>
      </c>
      <c r="F588" s="313">
        <v>28394.7</v>
      </c>
      <c r="G588" s="313">
        <v>29701.8</v>
      </c>
      <c r="H588" s="313">
        <v>29997.1</v>
      </c>
      <c r="I588" s="313">
        <v>18465.5</v>
      </c>
      <c r="J588" s="313">
        <v>28376.36</v>
      </c>
      <c r="K588" s="31">
        <v>28376.36</v>
      </c>
      <c r="L588" s="331"/>
      <c r="M588" s="302"/>
      <c r="N588" s="302"/>
      <c r="O588" s="302"/>
      <c r="P588" s="302"/>
      <c r="Q588" s="302"/>
      <c r="R588" s="302"/>
      <c r="S588" s="302"/>
      <c r="T588" s="302"/>
      <c r="U588" s="302"/>
      <c r="V588" s="302"/>
      <c r="W588" s="302"/>
      <c r="X588" s="302"/>
      <c r="Y588" s="302"/>
      <c r="Z588" s="302"/>
    </row>
    <row r="589" spans="1:26" ht="15.75" customHeight="1" x14ac:dyDescent="0.5">
      <c r="A589" s="311"/>
      <c r="B589" s="312"/>
      <c r="C589" s="312"/>
      <c r="D589" s="312"/>
      <c r="E589" s="313"/>
      <c r="F589" s="313"/>
      <c r="G589" s="313"/>
      <c r="H589" s="313"/>
      <c r="I589" s="313"/>
      <c r="J589" s="314"/>
    </row>
    <row r="590" spans="1:26" ht="15.75" customHeight="1" x14ac:dyDescent="0.25">
      <c r="A590" s="310" t="s">
        <v>39</v>
      </c>
      <c r="B590" s="30" t="s">
        <v>784</v>
      </c>
      <c r="C590" s="312"/>
      <c r="D590" s="312"/>
      <c r="E590" s="313"/>
      <c r="F590" s="313"/>
      <c r="G590" s="313"/>
      <c r="H590" s="313"/>
      <c r="I590" s="313"/>
      <c r="J590" s="314"/>
    </row>
    <row r="591" spans="1:26" ht="15.75" customHeight="1" x14ac:dyDescent="0.5">
      <c r="A591" s="311"/>
      <c r="B591" s="312"/>
      <c r="C591" s="312"/>
      <c r="D591" s="312"/>
      <c r="E591" s="313"/>
      <c r="F591" s="313"/>
      <c r="G591" s="313"/>
      <c r="H591" s="313"/>
      <c r="I591" s="313"/>
      <c r="J591" s="314"/>
    </row>
    <row r="592" spans="1:26" ht="15.75" customHeight="1" x14ac:dyDescent="0.25">
      <c r="A592" s="321" t="s">
        <v>124</v>
      </c>
      <c r="B592" s="322" t="s">
        <v>209</v>
      </c>
      <c r="C592" s="312"/>
      <c r="D592" s="312"/>
      <c r="E592" s="313"/>
      <c r="F592" s="313"/>
      <c r="G592" s="313"/>
      <c r="H592" s="313"/>
      <c r="I592" s="313"/>
      <c r="J592" s="314"/>
    </row>
    <row r="593" spans="1:10" ht="15.75" customHeight="1" x14ac:dyDescent="0.25">
      <c r="A593" s="321"/>
      <c r="B593" s="312" t="s">
        <v>210</v>
      </c>
      <c r="C593" s="312"/>
      <c r="D593" s="332" t="s">
        <v>101</v>
      </c>
      <c r="E593" s="313">
        <v>0</v>
      </c>
      <c r="F593" s="313">
        <v>0</v>
      </c>
      <c r="G593" s="313">
        <v>0</v>
      </c>
      <c r="H593" s="313">
        <v>0</v>
      </c>
      <c r="I593" s="313">
        <v>0</v>
      </c>
      <c r="J593" s="313">
        <v>0</v>
      </c>
    </row>
    <row r="594" spans="1:10" ht="15.75" customHeight="1" x14ac:dyDescent="0.5">
      <c r="A594" s="311"/>
      <c r="B594" s="312" t="s">
        <v>211</v>
      </c>
      <c r="C594" s="312"/>
      <c r="D594" s="332" t="s">
        <v>101</v>
      </c>
      <c r="E594" s="313">
        <v>0</v>
      </c>
      <c r="F594" s="313">
        <v>0</v>
      </c>
      <c r="G594" s="313">
        <v>0</v>
      </c>
      <c r="H594" s="313">
        <v>0</v>
      </c>
      <c r="I594" s="313">
        <v>0</v>
      </c>
      <c r="J594" s="313">
        <v>0</v>
      </c>
    </row>
    <row r="595" spans="1:10" ht="15.75" customHeight="1" x14ac:dyDescent="0.5">
      <c r="A595" s="311"/>
      <c r="B595" s="312" t="s">
        <v>212</v>
      </c>
      <c r="C595" s="312"/>
      <c r="D595" s="332" t="s">
        <v>101</v>
      </c>
      <c r="E595" s="313">
        <v>0</v>
      </c>
      <c r="F595" s="313">
        <v>0</v>
      </c>
      <c r="G595" s="313">
        <v>0</v>
      </c>
      <c r="H595" s="313">
        <v>0</v>
      </c>
      <c r="I595" s="313">
        <v>0</v>
      </c>
      <c r="J595" s="313">
        <v>0</v>
      </c>
    </row>
    <row r="596" spans="1:10" ht="15.75" customHeight="1" x14ac:dyDescent="0.5">
      <c r="A596" s="311"/>
      <c r="B596" s="312" t="s">
        <v>213</v>
      </c>
      <c r="C596" s="312"/>
      <c r="D596" s="332" t="s">
        <v>101</v>
      </c>
      <c r="E596" s="313">
        <v>0</v>
      </c>
      <c r="F596" s="313">
        <v>0</v>
      </c>
      <c r="G596" s="313">
        <v>0</v>
      </c>
      <c r="H596" s="313">
        <v>0</v>
      </c>
      <c r="I596" s="313">
        <v>0</v>
      </c>
      <c r="J596" s="313">
        <v>0</v>
      </c>
    </row>
    <row r="597" spans="1:10" ht="15.75" customHeight="1" x14ac:dyDescent="0.5">
      <c r="A597" s="311"/>
      <c r="B597" s="312" t="s">
        <v>214</v>
      </c>
      <c r="C597" s="312"/>
      <c r="D597" s="332" t="s">
        <v>101</v>
      </c>
      <c r="E597" s="313">
        <v>0</v>
      </c>
      <c r="F597" s="313">
        <v>0</v>
      </c>
      <c r="G597" s="313">
        <v>0</v>
      </c>
      <c r="H597" s="313">
        <v>0</v>
      </c>
      <c r="I597" s="313">
        <v>0</v>
      </c>
      <c r="J597" s="313">
        <v>0</v>
      </c>
    </row>
    <row r="598" spans="1:10" ht="15.75" customHeight="1" x14ac:dyDescent="0.5">
      <c r="A598" s="311"/>
      <c r="B598" s="312" t="s">
        <v>215</v>
      </c>
      <c r="C598" s="312"/>
      <c r="D598" s="332" t="s">
        <v>101</v>
      </c>
      <c r="E598" s="313">
        <v>27.338000000000001</v>
      </c>
      <c r="F598" s="313">
        <v>22.613</v>
      </c>
      <c r="G598" s="313">
        <v>29.709</v>
      </c>
      <c r="H598" s="313">
        <v>24.238</v>
      </c>
      <c r="I598" s="313">
        <v>16.222999999999999</v>
      </c>
      <c r="J598" s="314">
        <v>29.327000000000002</v>
      </c>
    </row>
    <row r="599" spans="1:10" ht="15.75" customHeight="1" x14ac:dyDescent="0.5">
      <c r="A599" s="311"/>
      <c r="B599" s="312" t="s">
        <v>216</v>
      </c>
      <c r="C599" s="312"/>
      <c r="D599" s="332" t="s">
        <v>101</v>
      </c>
      <c r="E599" s="313">
        <v>0</v>
      </c>
      <c r="F599" s="313">
        <v>0</v>
      </c>
      <c r="G599" s="313">
        <v>0</v>
      </c>
      <c r="H599" s="313">
        <v>0</v>
      </c>
      <c r="I599" s="313">
        <v>0</v>
      </c>
      <c r="J599" s="313">
        <v>0</v>
      </c>
    </row>
    <row r="600" spans="1:10" ht="15.75" customHeight="1" x14ac:dyDescent="0.5">
      <c r="A600" s="311"/>
      <c r="B600" s="312" t="s">
        <v>217</v>
      </c>
      <c r="C600" s="312"/>
      <c r="D600" s="332" t="s">
        <v>101</v>
      </c>
      <c r="E600" s="313">
        <v>0</v>
      </c>
      <c r="F600" s="313">
        <v>0</v>
      </c>
      <c r="G600" s="313">
        <v>0</v>
      </c>
      <c r="H600" s="313">
        <v>0</v>
      </c>
      <c r="I600" s="313">
        <v>0</v>
      </c>
      <c r="J600" s="313">
        <v>0</v>
      </c>
    </row>
    <row r="601" spans="1:10" ht="15.75" customHeight="1" x14ac:dyDescent="0.5">
      <c r="A601" s="311"/>
      <c r="B601" s="312" t="s">
        <v>218</v>
      </c>
      <c r="C601" s="312"/>
      <c r="D601" s="332" t="s">
        <v>101</v>
      </c>
      <c r="E601" s="313">
        <v>0</v>
      </c>
      <c r="F601" s="313">
        <v>0</v>
      </c>
      <c r="G601" s="313">
        <v>0</v>
      </c>
      <c r="H601" s="313">
        <v>0</v>
      </c>
      <c r="I601" s="313">
        <v>0</v>
      </c>
      <c r="J601" s="313">
        <v>0</v>
      </c>
    </row>
    <row r="602" spans="1:10" ht="15.75" customHeight="1" x14ac:dyDescent="0.5">
      <c r="A602" s="311"/>
      <c r="B602" s="312" t="s">
        <v>219</v>
      </c>
      <c r="C602" s="312"/>
      <c r="D602" s="332" t="s">
        <v>101</v>
      </c>
      <c r="E602" s="313">
        <v>0</v>
      </c>
      <c r="F602" s="313">
        <v>0</v>
      </c>
      <c r="G602" s="313">
        <v>0</v>
      </c>
      <c r="H602" s="313">
        <v>0</v>
      </c>
      <c r="I602" s="313">
        <v>0</v>
      </c>
      <c r="J602" s="313">
        <v>0</v>
      </c>
    </row>
    <row r="603" spans="1:10" ht="15.75" customHeight="1" x14ac:dyDescent="0.5">
      <c r="A603" s="311"/>
      <c r="B603" s="312" t="s">
        <v>220</v>
      </c>
      <c r="C603" s="312"/>
      <c r="D603" s="332" t="s">
        <v>101</v>
      </c>
      <c r="E603" s="313">
        <v>0</v>
      </c>
      <c r="F603" s="313">
        <v>0</v>
      </c>
      <c r="G603" s="313">
        <v>0</v>
      </c>
      <c r="H603" s="313">
        <v>0</v>
      </c>
      <c r="I603" s="313">
        <v>0</v>
      </c>
      <c r="J603" s="313">
        <v>0</v>
      </c>
    </row>
    <row r="604" spans="1:10" ht="15.75" customHeight="1" x14ac:dyDescent="0.5">
      <c r="A604" s="311"/>
      <c r="B604" s="312" t="s">
        <v>221</v>
      </c>
      <c r="C604" s="312"/>
      <c r="D604" s="332" t="s">
        <v>101</v>
      </c>
      <c r="E604" s="313">
        <v>0</v>
      </c>
      <c r="F604" s="313">
        <v>0</v>
      </c>
      <c r="G604" s="313">
        <v>0</v>
      </c>
      <c r="H604" s="313">
        <v>0</v>
      </c>
      <c r="I604" s="313">
        <v>0</v>
      </c>
      <c r="J604" s="313">
        <v>0</v>
      </c>
    </row>
    <row r="605" spans="1:10" ht="15.75" customHeight="1" x14ac:dyDescent="0.5">
      <c r="A605" s="311"/>
      <c r="B605" s="312" t="s">
        <v>222</v>
      </c>
      <c r="C605" s="312"/>
      <c r="D605" s="332" t="s">
        <v>101</v>
      </c>
      <c r="E605" s="313">
        <v>116.239</v>
      </c>
      <c r="F605" s="313">
        <v>107.935</v>
      </c>
      <c r="G605" s="313">
        <v>150.16</v>
      </c>
      <c r="H605" s="313">
        <v>164.96299999999999</v>
      </c>
      <c r="I605" s="313">
        <v>107.363</v>
      </c>
      <c r="J605" s="314">
        <v>131.10400000000001</v>
      </c>
    </row>
    <row r="606" spans="1:10" ht="15.75" customHeight="1" x14ac:dyDescent="0.5">
      <c r="A606" s="311"/>
      <c r="B606" s="312" t="s">
        <v>223</v>
      </c>
      <c r="C606" s="312"/>
      <c r="D606" s="332" t="s">
        <v>101</v>
      </c>
      <c r="E606" s="313">
        <v>49.911000000000001</v>
      </c>
      <c r="F606" s="313">
        <v>47.968000000000004</v>
      </c>
      <c r="G606" s="313">
        <v>57.103999999999999</v>
      </c>
      <c r="H606" s="313">
        <v>76.965999999999994</v>
      </c>
      <c r="I606" s="313">
        <v>59.576999999999998</v>
      </c>
      <c r="J606" s="314">
        <v>40.398000000000003</v>
      </c>
    </row>
    <row r="607" spans="1:10" ht="15.75" customHeight="1" x14ac:dyDescent="0.5">
      <c r="A607" s="311"/>
      <c r="B607" s="312" t="s">
        <v>224</v>
      </c>
      <c r="C607" s="312"/>
      <c r="D607" s="332" t="s">
        <v>101</v>
      </c>
      <c r="E607" s="313">
        <v>15.734999999999999</v>
      </c>
      <c r="F607" s="313">
        <v>13.551</v>
      </c>
      <c r="G607" s="313">
        <v>16.02</v>
      </c>
      <c r="H607" s="313">
        <v>13.773999999999999</v>
      </c>
      <c r="I607" s="313">
        <v>16.091000000000001</v>
      </c>
      <c r="J607" s="314">
        <v>15.61</v>
      </c>
    </row>
    <row r="608" spans="1:10" ht="15.75" customHeight="1" x14ac:dyDescent="0.5">
      <c r="A608" s="311"/>
      <c r="B608" s="312" t="s">
        <v>225</v>
      </c>
      <c r="C608" s="312"/>
      <c r="D608" s="332" t="s">
        <v>101</v>
      </c>
      <c r="E608" s="313">
        <v>0</v>
      </c>
      <c r="F608" s="313">
        <v>0</v>
      </c>
      <c r="G608" s="313">
        <v>0</v>
      </c>
      <c r="H608" s="313">
        <v>0</v>
      </c>
      <c r="I608" s="313">
        <v>0</v>
      </c>
      <c r="J608" s="313">
        <v>0</v>
      </c>
    </row>
    <row r="609" spans="1:10" ht="15.75" customHeight="1" x14ac:dyDescent="0.5">
      <c r="A609" s="311"/>
      <c r="B609" s="312" t="s">
        <v>226</v>
      </c>
      <c r="C609" s="312"/>
      <c r="D609" s="332" t="s">
        <v>101</v>
      </c>
      <c r="E609" s="313">
        <v>0</v>
      </c>
      <c r="F609" s="313">
        <v>0</v>
      </c>
      <c r="G609" s="313">
        <v>0</v>
      </c>
      <c r="H609" s="313">
        <v>0</v>
      </c>
      <c r="I609" s="313">
        <v>0</v>
      </c>
      <c r="J609" s="313">
        <v>0</v>
      </c>
    </row>
    <row r="610" spans="1:10" ht="15.75" customHeight="1" x14ac:dyDescent="0.5">
      <c r="A610" s="311"/>
      <c r="B610" s="312" t="s">
        <v>227</v>
      </c>
      <c r="C610" s="312"/>
      <c r="D610" s="332" t="s">
        <v>101</v>
      </c>
      <c r="E610" s="313">
        <v>19</v>
      </c>
      <c r="F610" s="313">
        <v>0</v>
      </c>
      <c r="G610" s="313">
        <v>0</v>
      </c>
      <c r="H610" s="313">
        <v>0</v>
      </c>
      <c r="I610" s="313">
        <v>0</v>
      </c>
      <c r="J610" s="314">
        <v>9.3659999999999997</v>
      </c>
    </row>
    <row r="611" spans="1:10" ht="15.75" customHeight="1" x14ac:dyDescent="0.5">
      <c r="A611" s="311"/>
      <c r="B611" s="312" t="s">
        <v>228</v>
      </c>
      <c r="C611" s="312"/>
      <c r="D611" s="332" t="s">
        <v>101</v>
      </c>
      <c r="E611" s="313">
        <v>0</v>
      </c>
      <c r="F611" s="313">
        <v>0</v>
      </c>
      <c r="G611" s="313">
        <v>0</v>
      </c>
      <c r="H611" s="313">
        <v>0</v>
      </c>
      <c r="I611" s="313">
        <v>0</v>
      </c>
      <c r="J611" s="313">
        <v>0</v>
      </c>
    </row>
    <row r="612" spans="1:10" ht="15.75" customHeight="1" x14ac:dyDescent="0.5">
      <c r="A612" s="311"/>
      <c r="B612" s="312" t="s">
        <v>229</v>
      </c>
      <c r="C612" s="312"/>
      <c r="D612" s="332" t="s">
        <v>101</v>
      </c>
      <c r="E612" s="313">
        <v>0</v>
      </c>
      <c r="F612" s="313">
        <v>0</v>
      </c>
      <c r="G612" s="313">
        <v>0</v>
      </c>
      <c r="H612" s="313">
        <v>0</v>
      </c>
      <c r="I612" s="313">
        <v>0</v>
      </c>
      <c r="J612" s="313">
        <v>0</v>
      </c>
    </row>
    <row r="613" spans="1:10" ht="15.75" customHeight="1" x14ac:dyDescent="0.5">
      <c r="A613" s="311"/>
      <c r="B613" s="312" t="s">
        <v>230</v>
      </c>
      <c r="C613" s="312"/>
      <c r="D613" s="332" t="s">
        <v>101</v>
      </c>
      <c r="E613" s="313">
        <v>0</v>
      </c>
      <c r="F613" s="313">
        <v>0</v>
      </c>
      <c r="G613" s="313">
        <v>0</v>
      </c>
      <c r="H613" s="313">
        <v>0</v>
      </c>
      <c r="I613" s="313">
        <v>0</v>
      </c>
      <c r="J613" s="313">
        <v>0</v>
      </c>
    </row>
    <row r="614" spans="1:10" ht="15.75" customHeight="1" x14ac:dyDescent="0.5">
      <c r="A614" s="311"/>
      <c r="B614" s="312" t="s">
        <v>231</v>
      </c>
      <c r="C614" s="312"/>
      <c r="D614" s="332" t="s">
        <v>101</v>
      </c>
      <c r="E614" s="313">
        <v>0</v>
      </c>
      <c r="F614" s="313">
        <v>0</v>
      </c>
      <c r="G614" s="313">
        <v>0</v>
      </c>
      <c r="H614" s="313">
        <v>0</v>
      </c>
      <c r="I614" s="313">
        <v>0</v>
      </c>
      <c r="J614" s="313">
        <v>0</v>
      </c>
    </row>
    <row r="615" spans="1:10" ht="15.75" customHeight="1" x14ac:dyDescent="0.5">
      <c r="A615" s="311"/>
      <c r="B615" s="312" t="s">
        <v>232</v>
      </c>
      <c r="C615" s="312"/>
      <c r="D615" s="332" t="s">
        <v>101</v>
      </c>
      <c r="E615" s="313">
        <v>0</v>
      </c>
      <c r="F615" s="313">
        <v>0</v>
      </c>
      <c r="G615" s="313">
        <v>0</v>
      </c>
      <c r="H615" s="313">
        <v>0</v>
      </c>
      <c r="I615" s="313">
        <v>0</v>
      </c>
      <c r="J615" s="313">
        <v>0</v>
      </c>
    </row>
    <row r="616" spans="1:10" ht="15.75" customHeight="1" x14ac:dyDescent="0.5">
      <c r="A616" s="311"/>
      <c r="B616" s="312" t="s">
        <v>233</v>
      </c>
      <c r="C616" s="312"/>
      <c r="D616" s="332" t="s">
        <v>101</v>
      </c>
      <c r="E616" s="313">
        <v>0</v>
      </c>
      <c r="F616" s="313">
        <v>0</v>
      </c>
      <c r="G616" s="313">
        <v>0</v>
      </c>
      <c r="H616" s="313">
        <v>0</v>
      </c>
      <c r="I616" s="313">
        <v>0</v>
      </c>
      <c r="J616" s="314">
        <v>0</v>
      </c>
    </row>
    <row r="617" spans="1:10" ht="15.75" customHeight="1" x14ac:dyDescent="0.5">
      <c r="A617" s="311"/>
      <c r="B617" s="312" t="s">
        <v>234</v>
      </c>
      <c r="C617" s="312"/>
      <c r="D617" s="332" t="s">
        <v>101</v>
      </c>
      <c r="E617" s="313">
        <v>0</v>
      </c>
      <c r="F617" s="313">
        <v>0</v>
      </c>
      <c r="G617" s="313">
        <v>0</v>
      </c>
      <c r="H617" s="313">
        <v>0</v>
      </c>
      <c r="I617" s="313">
        <v>0</v>
      </c>
      <c r="J617" s="313">
        <v>0</v>
      </c>
    </row>
    <row r="618" spans="1:10" ht="15.75" customHeight="1" x14ac:dyDescent="0.5">
      <c r="A618" s="311"/>
      <c r="B618" s="312" t="s">
        <v>235</v>
      </c>
      <c r="C618" s="312"/>
      <c r="D618" s="332" t="s">
        <v>101</v>
      </c>
      <c r="E618" s="313">
        <v>0</v>
      </c>
      <c r="F618" s="313">
        <v>0</v>
      </c>
      <c r="G618" s="313">
        <v>0</v>
      </c>
      <c r="H618" s="313">
        <v>0</v>
      </c>
      <c r="I618" s="313">
        <v>0</v>
      </c>
      <c r="J618" s="313">
        <v>0</v>
      </c>
    </row>
    <row r="619" spans="1:10" ht="15.75" customHeight="1" x14ac:dyDescent="0.5">
      <c r="A619" s="311"/>
      <c r="B619" s="312" t="s">
        <v>236</v>
      </c>
      <c r="C619" s="312"/>
      <c r="D619" s="332" t="s">
        <v>101</v>
      </c>
      <c r="E619" s="313">
        <v>0</v>
      </c>
      <c r="F619" s="313">
        <v>0</v>
      </c>
      <c r="G619" s="313">
        <v>0</v>
      </c>
      <c r="H619" s="313">
        <v>0</v>
      </c>
      <c r="I619" s="313">
        <v>0</v>
      </c>
      <c r="J619" s="313">
        <v>0</v>
      </c>
    </row>
    <row r="620" spans="1:10" ht="15.75" customHeight="1" x14ac:dyDescent="0.5">
      <c r="A620" s="311"/>
      <c r="B620" s="312" t="s">
        <v>237</v>
      </c>
      <c r="C620" s="312"/>
      <c r="D620" s="332" t="s">
        <v>101</v>
      </c>
      <c r="E620" s="313">
        <v>0</v>
      </c>
      <c r="F620" s="313">
        <v>0</v>
      </c>
      <c r="G620" s="313">
        <v>0</v>
      </c>
      <c r="H620" s="313">
        <v>0</v>
      </c>
      <c r="I620" s="313">
        <v>0</v>
      </c>
      <c r="J620" s="313">
        <v>0</v>
      </c>
    </row>
    <row r="621" spans="1:10" ht="15.75" customHeight="1" x14ac:dyDescent="0.5">
      <c r="A621" s="311"/>
      <c r="B621" s="312" t="s">
        <v>238</v>
      </c>
      <c r="C621" s="312"/>
      <c r="D621" s="332" t="s">
        <v>101</v>
      </c>
      <c r="E621" s="313">
        <v>0</v>
      </c>
      <c r="F621" s="313">
        <v>0</v>
      </c>
      <c r="G621" s="313">
        <v>0</v>
      </c>
      <c r="H621" s="313">
        <v>0</v>
      </c>
      <c r="I621" s="313">
        <v>0</v>
      </c>
      <c r="J621" s="313">
        <v>0</v>
      </c>
    </row>
    <row r="622" spans="1:10" ht="15.75" customHeight="1" x14ac:dyDescent="0.5">
      <c r="A622" s="311"/>
      <c r="B622" s="312" t="s">
        <v>239</v>
      </c>
      <c r="C622" s="312"/>
      <c r="D622" s="332" t="s">
        <v>101</v>
      </c>
      <c r="E622" s="313">
        <v>0</v>
      </c>
      <c r="F622" s="313">
        <v>0</v>
      </c>
      <c r="G622" s="313">
        <v>0</v>
      </c>
      <c r="H622" s="313">
        <v>0</v>
      </c>
      <c r="I622" s="313">
        <v>0</v>
      </c>
      <c r="J622" s="313">
        <v>0</v>
      </c>
    </row>
    <row r="623" spans="1:10" ht="15.75" customHeight="1" x14ac:dyDescent="0.5">
      <c r="A623" s="311"/>
      <c r="B623" s="312" t="s">
        <v>240</v>
      </c>
      <c r="C623" s="312"/>
      <c r="D623" s="332" t="s">
        <v>101</v>
      </c>
      <c r="E623" s="313">
        <v>0</v>
      </c>
      <c r="F623" s="313">
        <v>0</v>
      </c>
      <c r="G623" s="313">
        <v>0</v>
      </c>
      <c r="H623" s="313">
        <v>0</v>
      </c>
      <c r="I623" s="313">
        <v>0</v>
      </c>
      <c r="J623" s="313">
        <v>0</v>
      </c>
    </row>
    <row r="624" spans="1:10" ht="15.75" customHeight="1" x14ac:dyDescent="0.5">
      <c r="A624" s="311"/>
      <c r="B624" s="312" t="s">
        <v>241</v>
      </c>
      <c r="C624" s="312"/>
      <c r="D624" s="332" t="s">
        <v>101</v>
      </c>
      <c r="E624" s="313">
        <v>0</v>
      </c>
      <c r="F624" s="313">
        <v>0</v>
      </c>
      <c r="G624" s="313">
        <v>0</v>
      </c>
      <c r="H624" s="313">
        <v>0</v>
      </c>
      <c r="I624" s="313">
        <v>0</v>
      </c>
      <c r="J624" s="313">
        <v>0</v>
      </c>
    </row>
    <row r="625" spans="1:10" ht="15.75" customHeight="1" x14ac:dyDescent="0.5">
      <c r="A625" s="311"/>
      <c r="B625" s="312" t="s">
        <v>242</v>
      </c>
      <c r="C625" s="312"/>
      <c r="D625" s="332" t="s">
        <v>101</v>
      </c>
      <c r="E625" s="313">
        <v>0</v>
      </c>
      <c r="F625" s="313">
        <v>0</v>
      </c>
      <c r="G625" s="313">
        <v>0</v>
      </c>
      <c r="H625" s="313">
        <v>0</v>
      </c>
      <c r="I625" s="313">
        <v>0</v>
      </c>
      <c r="J625" s="313">
        <v>0</v>
      </c>
    </row>
    <row r="626" spans="1:10" ht="15.75" customHeight="1" x14ac:dyDescent="0.5">
      <c r="A626" s="311"/>
      <c r="B626" s="312" t="s">
        <v>243</v>
      </c>
      <c r="C626" s="312"/>
      <c r="D626" s="332" t="s">
        <v>101</v>
      </c>
      <c r="E626" s="313">
        <v>0</v>
      </c>
      <c r="F626" s="313">
        <v>0</v>
      </c>
      <c r="G626" s="313">
        <v>0</v>
      </c>
      <c r="H626" s="313">
        <v>0</v>
      </c>
      <c r="I626" s="313">
        <v>0</v>
      </c>
      <c r="J626" s="313">
        <v>0</v>
      </c>
    </row>
    <row r="627" spans="1:10" ht="15.75" customHeight="1" x14ac:dyDescent="0.5">
      <c r="A627" s="311"/>
      <c r="B627" s="312" t="s">
        <v>244</v>
      </c>
      <c r="C627" s="312"/>
      <c r="D627" s="332" t="s">
        <v>101</v>
      </c>
      <c r="E627" s="313">
        <v>0</v>
      </c>
      <c r="F627" s="313">
        <v>0</v>
      </c>
      <c r="G627" s="313">
        <v>0</v>
      </c>
      <c r="H627" s="313">
        <v>0</v>
      </c>
      <c r="I627" s="313">
        <v>0</v>
      </c>
      <c r="J627" s="313">
        <v>0</v>
      </c>
    </row>
    <row r="628" spans="1:10" ht="15.75" customHeight="1" x14ac:dyDescent="0.5">
      <c r="A628" s="311"/>
      <c r="B628" s="312" t="s">
        <v>245</v>
      </c>
      <c r="C628" s="312"/>
      <c r="D628" s="332" t="s">
        <v>101</v>
      </c>
      <c r="E628" s="313">
        <v>0</v>
      </c>
      <c r="F628" s="313">
        <v>0</v>
      </c>
      <c r="G628" s="313">
        <v>0</v>
      </c>
      <c r="H628" s="313">
        <v>0</v>
      </c>
      <c r="I628" s="313">
        <v>0</v>
      </c>
      <c r="J628" s="313">
        <v>0</v>
      </c>
    </row>
    <row r="629" spans="1:10" ht="15.75" customHeight="1" x14ac:dyDescent="0.5">
      <c r="A629" s="311"/>
      <c r="B629" s="312" t="s">
        <v>246</v>
      </c>
      <c r="C629" s="312"/>
      <c r="D629" s="332" t="s">
        <v>101</v>
      </c>
      <c r="E629" s="313">
        <v>0</v>
      </c>
      <c r="F629" s="313">
        <v>0</v>
      </c>
      <c r="G629" s="313">
        <v>0</v>
      </c>
      <c r="H629" s="313">
        <v>0</v>
      </c>
      <c r="I629" s="313">
        <v>0</v>
      </c>
      <c r="J629" s="313">
        <v>0</v>
      </c>
    </row>
    <row r="630" spans="1:10" ht="15.75" customHeight="1" x14ac:dyDescent="0.5">
      <c r="A630" s="311"/>
      <c r="B630" s="312" t="s">
        <v>247</v>
      </c>
      <c r="C630" s="312"/>
      <c r="D630" s="332" t="s">
        <v>101</v>
      </c>
      <c r="E630" s="313">
        <v>132.29599999999999</v>
      </c>
      <c r="F630" s="313">
        <v>4840.1200000000099</v>
      </c>
      <c r="G630" s="313">
        <v>165.827</v>
      </c>
      <c r="H630" s="313">
        <v>169.11099999999999</v>
      </c>
      <c r="I630" s="313">
        <v>114.685</v>
      </c>
      <c r="J630" s="314">
        <v>4284.652</v>
      </c>
    </row>
    <row r="631" spans="1:10" ht="15.75" customHeight="1" x14ac:dyDescent="0.5">
      <c r="A631" s="311"/>
      <c r="B631" s="312" t="s">
        <v>248</v>
      </c>
      <c r="C631" s="312"/>
      <c r="D631" s="332" t="s">
        <v>101</v>
      </c>
      <c r="E631" s="313">
        <v>430.96499999999997</v>
      </c>
      <c r="F631" s="313">
        <v>400.63499999999999</v>
      </c>
      <c r="G631" s="313">
        <v>494.03300000000002</v>
      </c>
      <c r="H631" s="313">
        <v>498.72899999999998</v>
      </c>
      <c r="I631" s="313">
        <v>347.78300000000002</v>
      </c>
      <c r="J631" s="314">
        <v>478.80700000000002</v>
      </c>
    </row>
    <row r="632" spans="1:10" ht="15.75" customHeight="1" x14ac:dyDescent="0.5">
      <c r="A632" s="311"/>
      <c r="B632" s="312" t="s">
        <v>249</v>
      </c>
      <c r="C632" s="312"/>
      <c r="D632" s="332" t="s">
        <v>101</v>
      </c>
      <c r="E632" s="313">
        <v>0</v>
      </c>
      <c r="F632" s="313">
        <v>0</v>
      </c>
      <c r="G632" s="313">
        <v>0</v>
      </c>
      <c r="H632" s="313">
        <v>0</v>
      </c>
      <c r="I632" s="313">
        <v>0</v>
      </c>
      <c r="J632" s="313">
        <v>0</v>
      </c>
    </row>
    <row r="633" spans="1:10" ht="15.75" customHeight="1" x14ac:dyDescent="0.5">
      <c r="A633" s="311"/>
      <c r="B633" s="312" t="s">
        <v>250</v>
      </c>
      <c r="C633" s="312"/>
      <c r="D633" s="332" t="s">
        <v>101</v>
      </c>
      <c r="E633" s="313">
        <v>0</v>
      </c>
      <c r="F633" s="313">
        <v>0</v>
      </c>
      <c r="G633" s="313">
        <v>6852.5999999999904</v>
      </c>
      <c r="H633" s="313">
        <v>2916</v>
      </c>
      <c r="I633" s="313">
        <v>194.4</v>
      </c>
      <c r="J633" s="314">
        <v>0</v>
      </c>
    </row>
    <row r="634" spans="1:10" ht="15.75" customHeight="1" x14ac:dyDescent="0.5">
      <c r="A634" s="311"/>
      <c r="B634" s="312" t="s">
        <v>251</v>
      </c>
      <c r="C634" s="312"/>
      <c r="D634" s="332" t="s">
        <v>101</v>
      </c>
      <c r="E634" s="313">
        <v>0</v>
      </c>
      <c r="F634" s="313">
        <v>0</v>
      </c>
      <c r="G634" s="313">
        <v>0</v>
      </c>
      <c r="H634" s="313">
        <v>0</v>
      </c>
      <c r="I634" s="313">
        <v>0</v>
      </c>
      <c r="J634" s="313">
        <v>0</v>
      </c>
    </row>
    <row r="635" spans="1:10" ht="15.75" customHeight="1" x14ac:dyDescent="0.5">
      <c r="A635" s="311"/>
      <c r="B635" s="312" t="s">
        <v>252</v>
      </c>
      <c r="C635" s="312"/>
      <c r="D635" s="332" t="s">
        <v>101</v>
      </c>
      <c r="E635" s="313">
        <v>0</v>
      </c>
      <c r="F635" s="313">
        <v>0</v>
      </c>
      <c r="G635" s="313">
        <v>0</v>
      </c>
      <c r="H635" s="313">
        <v>0</v>
      </c>
      <c r="I635" s="313">
        <v>0</v>
      </c>
      <c r="J635" s="313">
        <v>0</v>
      </c>
    </row>
    <row r="636" spans="1:10" ht="15.75" customHeight="1" x14ac:dyDescent="0.5">
      <c r="A636" s="311"/>
      <c r="B636" s="312" t="s">
        <v>253</v>
      </c>
      <c r="C636" s="312"/>
      <c r="D636" s="332" t="s">
        <v>101</v>
      </c>
      <c r="E636" s="313">
        <v>0</v>
      </c>
      <c r="F636" s="313">
        <v>0</v>
      </c>
      <c r="G636" s="313">
        <v>0</v>
      </c>
      <c r="H636" s="313">
        <v>0</v>
      </c>
      <c r="I636" s="313">
        <v>0</v>
      </c>
      <c r="J636" s="313">
        <v>0</v>
      </c>
    </row>
    <row r="637" spans="1:10" ht="15.75" customHeight="1" x14ac:dyDescent="0.5">
      <c r="A637" s="311"/>
      <c r="B637" s="312"/>
      <c r="C637" s="312"/>
      <c r="D637" s="312"/>
      <c r="E637" s="313"/>
      <c r="F637" s="313"/>
      <c r="G637" s="313"/>
      <c r="H637" s="313"/>
      <c r="I637" s="313"/>
      <c r="J637" s="314"/>
    </row>
    <row r="638" spans="1:10" ht="15.75" customHeight="1" x14ac:dyDescent="0.25">
      <c r="A638" s="321" t="s">
        <v>125</v>
      </c>
      <c r="B638" s="322" t="s">
        <v>254</v>
      </c>
      <c r="C638" s="312"/>
      <c r="D638" s="332"/>
      <c r="E638" s="313"/>
      <c r="F638" s="313"/>
      <c r="G638" s="313"/>
      <c r="H638" s="313"/>
      <c r="I638" s="313"/>
      <c r="J638" s="313"/>
    </row>
    <row r="639" spans="1:10" ht="15.75" customHeight="1" x14ac:dyDescent="0.5">
      <c r="A639" s="311"/>
      <c r="B639" s="312" t="s">
        <v>255</v>
      </c>
      <c r="C639" s="312"/>
      <c r="D639" s="332" t="s">
        <v>101</v>
      </c>
      <c r="E639" s="313">
        <v>0</v>
      </c>
      <c r="F639" s="313">
        <v>0</v>
      </c>
      <c r="G639" s="313">
        <v>0</v>
      </c>
      <c r="H639" s="313">
        <v>0</v>
      </c>
      <c r="I639" s="313">
        <v>0</v>
      </c>
      <c r="J639" s="313">
        <v>0</v>
      </c>
    </row>
    <row r="640" spans="1:10" ht="15.75" customHeight="1" x14ac:dyDescent="0.5">
      <c r="A640" s="311"/>
      <c r="B640" s="312" t="s">
        <v>256</v>
      </c>
      <c r="C640" s="312"/>
      <c r="D640" s="332" t="s">
        <v>101</v>
      </c>
      <c r="E640" s="313">
        <v>0</v>
      </c>
      <c r="F640" s="313">
        <v>0</v>
      </c>
      <c r="G640" s="313">
        <v>0</v>
      </c>
      <c r="H640" s="313">
        <v>0</v>
      </c>
      <c r="I640" s="313">
        <v>0</v>
      </c>
      <c r="J640" s="313">
        <v>0</v>
      </c>
    </row>
    <row r="641" spans="1:10" ht="15.75" customHeight="1" x14ac:dyDescent="0.5">
      <c r="A641" s="311"/>
      <c r="B641" s="312" t="s">
        <v>257</v>
      </c>
      <c r="C641" s="312"/>
      <c r="D641" s="332" t="s">
        <v>101</v>
      </c>
      <c r="E641" s="313">
        <v>0</v>
      </c>
      <c r="F641" s="313">
        <v>0</v>
      </c>
      <c r="G641" s="313">
        <v>0</v>
      </c>
      <c r="H641" s="313">
        <v>0</v>
      </c>
      <c r="I641" s="313">
        <v>0</v>
      </c>
      <c r="J641" s="313">
        <v>0</v>
      </c>
    </row>
    <row r="642" spans="1:10" ht="15.75" customHeight="1" x14ac:dyDescent="0.5">
      <c r="A642" s="311"/>
      <c r="B642" s="312" t="s">
        <v>258</v>
      </c>
      <c r="C642" s="312"/>
      <c r="D642" s="332" t="s">
        <v>101</v>
      </c>
      <c r="E642" s="313">
        <v>33.875999999999998</v>
      </c>
      <c r="F642" s="313">
        <v>28.728097999999999</v>
      </c>
      <c r="G642" s="313">
        <v>32.820999999999998</v>
      </c>
      <c r="H642" s="313">
        <v>21.805</v>
      </c>
      <c r="I642" s="313">
        <v>32.673000000000002</v>
      </c>
      <c r="J642" s="314">
        <v>43.826000000000001</v>
      </c>
    </row>
    <row r="643" spans="1:10" ht="15.75" customHeight="1" x14ac:dyDescent="0.5">
      <c r="A643" s="311"/>
      <c r="B643" s="312" t="s">
        <v>259</v>
      </c>
      <c r="C643" s="312"/>
      <c r="D643" s="332" t="s">
        <v>101</v>
      </c>
      <c r="E643" s="313">
        <v>0</v>
      </c>
      <c r="F643" s="313">
        <v>0</v>
      </c>
      <c r="G643" s="313">
        <v>0</v>
      </c>
      <c r="H643" s="313">
        <v>0</v>
      </c>
      <c r="I643" s="313">
        <v>0</v>
      </c>
      <c r="J643" s="313">
        <v>0</v>
      </c>
    </row>
    <row r="644" spans="1:10" ht="15.75" customHeight="1" x14ac:dyDescent="0.5">
      <c r="A644" s="311"/>
      <c r="B644" s="312" t="s">
        <v>260</v>
      </c>
      <c r="C644" s="312"/>
      <c r="D644" s="332" t="s">
        <v>101</v>
      </c>
      <c r="E644" s="313">
        <v>0</v>
      </c>
      <c r="F644" s="313">
        <v>0</v>
      </c>
      <c r="G644" s="313">
        <v>0</v>
      </c>
      <c r="H644" s="313">
        <v>0</v>
      </c>
      <c r="I644" s="313">
        <v>0</v>
      </c>
      <c r="J644" s="313">
        <v>0</v>
      </c>
    </row>
    <row r="645" spans="1:10" ht="15.75" customHeight="1" x14ac:dyDescent="0.5">
      <c r="A645" s="311"/>
      <c r="B645" s="312" t="s">
        <v>261</v>
      </c>
      <c r="C645" s="312"/>
      <c r="D645" s="332" t="s">
        <v>101</v>
      </c>
      <c r="E645" s="313">
        <v>45720</v>
      </c>
      <c r="F645" s="313">
        <v>41840</v>
      </c>
      <c r="G645" s="313">
        <v>37200</v>
      </c>
      <c r="H645" s="313">
        <v>25800</v>
      </c>
      <c r="I645" s="313">
        <v>31840</v>
      </c>
      <c r="J645" s="314">
        <v>42240</v>
      </c>
    </row>
    <row r="646" spans="1:10" ht="15.75" customHeight="1" x14ac:dyDescent="0.5">
      <c r="A646" s="311"/>
      <c r="B646" s="312" t="s">
        <v>262</v>
      </c>
      <c r="C646" s="312"/>
      <c r="D646" s="332" t="s">
        <v>101</v>
      </c>
      <c r="E646" s="313">
        <v>0</v>
      </c>
      <c r="F646" s="313">
        <v>0</v>
      </c>
      <c r="G646" s="313">
        <v>0</v>
      </c>
      <c r="H646" s="313">
        <v>0</v>
      </c>
      <c r="I646" s="313">
        <v>0</v>
      </c>
      <c r="J646" s="313">
        <v>0</v>
      </c>
    </row>
    <row r="647" spans="1:10" ht="15.75" customHeight="1" x14ac:dyDescent="0.5">
      <c r="A647" s="311"/>
      <c r="B647" s="312" t="s">
        <v>263</v>
      </c>
      <c r="C647" s="312"/>
      <c r="D647" s="332" t="s">
        <v>101</v>
      </c>
      <c r="E647" s="313">
        <v>0</v>
      </c>
      <c r="F647" s="313">
        <v>0</v>
      </c>
      <c r="G647" s="313">
        <v>0</v>
      </c>
      <c r="H647" s="313">
        <v>0</v>
      </c>
      <c r="I647" s="313">
        <v>0</v>
      </c>
      <c r="J647" s="313">
        <v>0</v>
      </c>
    </row>
    <row r="648" spans="1:10" ht="15.75" customHeight="1" x14ac:dyDescent="0.5">
      <c r="A648" s="311"/>
      <c r="B648" s="312" t="s">
        <v>264</v>
      </c>
      <c r="C648" s="312"/>
      <c r="D648" s="332" t="s">
        <v>101</v>
      </c>
      <c r="E648" s="313">
        <v>51.801000000000002</v>
      </c>
      <c r="F648" s="313">
        <v>56.798999999999999</v>
      </c>
      <c r="G648" s="313">
        <v>56.164999999999999</v>
      </c>
      <c r="H648" s="313">
        <v>52.463999999999999</v>
      </c>
      <c r="I648" s="313">
        <v>43.734000000000002</v>
      </c>
      <c r="J648" s="314">
        <v>40.351999999999997</v>
      </c>
    </row>
    <row r="649" spans="1:10" ht="15.75" customHeight="1" x14ac:dyDescent="0.5">
      <c r="A649" s="311"/>
      <c r="B649" s="312" t="s">
        <v>265</v>
      </c>
      <c r="C649" s="312"/>
      <c r="D649" s="332" t="s">
        <v>101</v>
      </c>
      <c r="E649" s="313">
        <v>144.69399999999999</v>
      </c>
      <c r="F649" s="313">
        <v>136.28299999999999</v>
      </c>
      <c r="G649" s="313">
        <v>159.55500000000001</v>
      </c>
      <c r="H649" s="313">
        <v>141.06100000000001</v>
      </c>
      <c r="I649" s="313">
        <v>177.44200000000001</v>
      </c>
      <c r="J649" s="314">
        <v>208.91800000000001</v>
      </c>
    </row>
    <row r="650" spans="1:10" ht="15.75" customHeight="1" x14ac:dyDescent="0.5">
      <c r="A650" s="311"/>
      <c r="B650" s="312" t="s">
        <v>266</v>
      </c>
      <c r="C650" s="312"/>
      <c r="D650" s="332" t="s">
        <v>101</v>
      </c>
      <c r="E650" s="313">
        <v>0</v>
      </c>
      <c r="F650" s="313">
        <v>0</v>
      </c>
      <c r="G650" s="313">
        <v>0</v>
      </c>
      <c r="H650" s="313">
        <v>0</v>
      </c>
      <c r="I650" s="313">
        <v>0</v>
      </c>
      <c r="J650" s="313">
        <v>0</v>
      </c>
    </row>
    <row r="651" spans="1:10" ht="15.75" customHeight="1" x14ac:dyDescent="0.5">
      <c r="A651" s="311"/>
      <c r="B651" s="312" t="s">
        <v>267</v>
      </c>
      <c r="C651" s="312"/>
      <c r="D651" s="332" t="s">
        <v>101</v>
      </c>
      <c r="E651" s="313">
        <v>0</v>
      </c>
      <c r="F651" s="313">
        <v>0</v>
      </c>
      <c r="G651" s="313">
        <v>0</v>
      </c>
      <c r="H651" s="313">
        <v>0</v>
      </c>
      <c r="I651" s="313">
        <v>0</v>
      </c>
      <c r="J651" s="313">
        <v>0</v>
      </c>
    </row>
    <row r="652" spans="1:10" ht="15.75" customHeight="1" x14ac:dyDescent="0.5">
      <c r="A652" s="311"/>
      <c r="B652" s="330" t="s">
        <v>1187</v>
      </c>
      <c r="C652" s="312"/>
      <c r="D652" s="332" t="s">
        <v>101</v>
      </c>
      <c r="E652" s="313">
        <v>407.45</v>
      </c>
      <c r="F652" s="313">
        <v>0</v>
      </c>
      <c r="G652" s="313">
        <v>0</v>
      </c>
      <c r="H652" s="313">
        <v>0</v>
      </c>
      <c r="I652" s="313">
        <v>0</v>
      </c>
      <c r="J652" s="314">
        <v>0</v>
      </c>
    </row>
    <row r="653" spans="1:10" ht="15.75" customHeight="1" x14ac:dyDescent="0.25">
      <c r="A653" s="310"/>
      <c r="B653" s="30"/>
      <c r="C653" s="312"/>
      <c r="D653" s="312"/>
      <c r="E653" s="313"/>
      <c r="F653" s="313"/>
      <c r="G653" s="313"/>
      <c r="H653" s="313"/>
      <c r="I653" s="313"/>
      <c r="J653" s="314"/>
    </row>
    <row r="654" spans="1:10" ht="15.75" customHeight="1" x14ac:dyDescent="0.25">
      <c r="A654" s="310" t="s">
        <v>842</v>
      </c>
      <c r="B654" s="30" t="s">
        <v>843</v>
      </c>
      <c r="C654" s="312"/>
      <c r="D654" s="312"/>
      <c r="E654" s="313"/>
      <c r="F654" s="313"/>
      <c r="G654" s="313"/>
      <c r="H654" s="313"/>
      <c r="I654" s="313"/>
      <c r="J654" s="314"/>
    </row>
    <row r="655" spans="1:10" ht="15.75" customHeight="1" x14ac:dyDescent="0.5">
      <c r="A655" s="311"/>
      <c r="B655" s="312"/>
      <c r="C655" s="312"/>
      <c r="D655" s="312"/>
      <c r="E655" s="313"/>
      <c r="F655" s="313"/>
      <c r="G655" s="313"/>
      <c r="H655" s="313"/>
      <c r="I655" s="313"/>
      <c r="J655" s="314"/>
    </row>
    <row r="656" spans="1:10" ht="15.75" customHeight="1" x14ac:dyDescent="0.25">
      <c r="A656" s="321" t="s">
        <v>124</v>
      </c>
      <c r="B656" s="322" t="s">
        <v>268</v>
      </c>
      <c r="C656" s="312"/>
      <c r="D656" s="312"/>
      <c r="E656" s="313"/>
      <c r="F656" s="313"/>
      <c r="G656" s="313"/>
      <c r="H656" s="313"/>
      <c r="I656" s="313"/>
      <c r="J656" s="314"/>
    </row>
    <row r="657" spans="1:10" ht="15.75" customHeight="1" x14ac:dyDescent="0.5">
      <c r="A657" s="311"/>
      <c r="B657" s="312" t="s">
        <v>269</v>
      </c>
      <c r="C657" s="312"/>
      <c r="D657" s="332" t="s">
        <v>101</v>
      </c>
      <c r="E657" s="313">
        <v>0</v>
      </c>
      <c r="F657" s="313">
        <v>0</v>
      </c>
      <c r="G657" s="313">
        <v>0</v>
      </c>
      <c r="H657" s="313">
        <v>0</v>
      </c>
      <c r="I657" s="313">
        <v>0</v>
      </c>
      <c r="J657" s="313">
        <v>0</v>
      </c>
    </row>
    <row r="658" spans="1:10" ht="15.75" customHeight="1" x14ac:dyDescent="0.5">
      <c r="A658" s="311"/>
      <c r="B658" s="312" t="s">
        <v>270</v>
      </c>
      <c r="C658" s="312"/>
      <c r="D658" s="332" t="s">
        <v>101</v>
      </c>
      <c r="E658" s="313">
        <v>0</v>
      </c>
      <c r="F658" s="313">
        <v>0</v>
      </c>
      <c r="G658" s="313">
        <v>0</v>
      </c>
      <c r="H658" s="313">
        <v>0</v>
      </c>
      <c r="I658" s="313">
        <v>0</v>
      </c>
      <c r="J658" s="313">
        <v>0</v>
      </c>
    </row>
    <row r="659" spans="1:10" ht="15.75" customHeight="1" x14ac:dyDescent="0.5">
      <c r="A659" s="311"/>
      <c r="B659" s="312" t="s">
        <v>271</v>
      </c>
      <c r="C659" s="312"/>
      <c r="D659" s="332" t="s">
        <v>101</v>
      </c>
      <c r="E659" s="313">
        <v>0</v>
      </c>
      <c r="F659" s="313">
        <v>0</v>
      </c>
      <c r="G659" s="313">
        <v>0</v>
      </c>
      <c r="H659" s="313">
        <v>0</v>
      </c>
      <c r="I659" s="313">
        <v>0</v>
      </c>
      <c r="J659" s="313">
        <v>0</v>
      </c>
    </row>
    <row r="660" spans="1:10" ht="15.75" customHeight="1" x14ac:dyDescent="0.5">
      <c r="A660" s="311"/>
      <c r="B660" s="312" t="s">
        <v>272</v>
      </c>
      <c r="C660" s="312"/>
      <c r="D660" s="332" t="s">
        <v>101</v>
      </c>
      <c r="E660" s="313">
        <v>0</v>
      </c>
      <c r="F660" s="313">
        <v>0</v>
      </c>
      <c r="G660" s="313">
        <v>0</v>
      </c>
      <c r="H660" s="313">
        <v>0</v>
      </c>
      <c r="I660" s="313">
        <v>0</v>
      </c>
      <c r="J660" s="313">
        <v>0</v>
      </c>
    </row>
    <row r="661" spans="1:10" ht="15.75" customHeight="1" x14ac:dyDescent="0.5">
      <c r="A661" s="311"/>
      <c r="B661" s="312" t="s">
        <v>273</v>
      </c>
      <c r="C661" s="312"/>
      <c r="D661" s="332" t="s">
        <v>101</v>
      </c>
      <c r="E661" s="313">
        <v>0</v>
      </c>
      <c r="F661" s="313">
        <v>0</v>
      </c>
      <c r="G661" s="313">
        <v>0</v>
      </c>
      <c r="H661" s="313">
        <v>0</v>
      </c>
      <c r="I661" s="313">
        <v>0</v>
      </c>
      <c r="J661" s="313">
        <v>0</v>
      </c>
    </row>
    <row r="662" spans="1:10" ht="15.75" customHeight="1" x14ac:dyDescent="0.5">
      <c r="A662" s="311"/>
      <c r="B662" s="312" t="s">
        <v>274</v>
      </c>
      <c r="C662" s="312"/>
      <c r="D662" s="332" t="s">
        <v>101</v>
      </c>
      <c r="E662" s="313">
        <v>0</v>
      </c>
      <c r="F662" s="313">
        <v>0</v>
      </c>
      <c r="G662" s="313">
        <v>0</v>
      </c>
      <c r="H662" s="313">
        <v>0</v>
      </c>
      <c r="I662" s="313">
        <v>0</v>
      </c>
      <c r="J662" s="313">
        <v>0</v>
      </c>
    </row>
    <row r="663" spans="1:10" ht="15.75" customHeight="1" x14ac:dyDescent="0.5">
      <c r="A663" s="311"/>
      <c r="B663" s="312" t="s">
        <v>275</v>
      </c>
      <c r="C663" s="312"/>
      <c r="D663" s="332" t="s">
        <v>101</v>
      </c>
      <c r="E663" s="313">
        <v>0</v>
      </c>
      <c r="F663" s="313">
        <v>0</v>
      </c>
      <c r="G663" s="313">
        <v>0</v>
      </c>
      <c r="H663" s="313">
        <v>0</v>
      </c>
      <c r="I663" s="313">
        <v>0</v>
      </c>
      <c r="J663" s="313">
        <v>0</v>
      </c>
    </row>
    <row r="664" spans="1:10" ht="15.75" customHeight="1" x14ac:dyDescent="0.5">
      <c r="A664" s="311"/>
      <c r="B664" s="312" t="s">
        <v>276</v>
      </c>
      <c r="C664" s="312"/>
      <c r="D664" s="332" t="s">
        <v>101</v>
      </c>
      <c r="E664" s="313">
        <v>0</v>
      </c>
      <c r="F664" s="313">
        <v>0</v>
      </c>
      <c r="G664" s="313">
        <v>0</v>
      </c>
      <c r="H664" s="313">
        <v>0</v>
      </c>
      <c r="I664" s="313">
        <v>0</v>
      </c>
      <c r="J664" s="313">
        <v>0</v>
      </c>
    </row>
    <row r="665" spans="1:10" ht="15.75" customHeight="1" x14ac:dyDescent="0.5">
      <c r="A665" s="311"/>
      <c r="B665" s="312" t="s">
        <v>277</v>
      </c>
      <c r="C665" s="312"/>
      <c r="D665" s="332" t="s">
        <v>101</v>
      </c>
      <c r="E665" s="313">
        <v>0</v>
      </c>
      <c r="F665" s="313">
        <v>0</v>
      </c>
      <c r="G665" s="313">
        <v>0</v>
      </c>
      <c r="H665" s="313">
        <v>0</v>
      </c>
      <c r="I665" s="313">
        <v>0</v>
      </c>
      <c r="J665" s="314">
        <v>20</v>
      </c>
    </row>
    <row r="666" spans="1:10" ht="15.75" customHeight="1" x14ac:dyDescent="0.5">
      <c r="A666" s="311"/>
      <c r="B666" s="312" t="s">
        <v>278</v>
      </c>
      <c r="C666" s="312"/>
      <c r="D666" s="332" t="s">
        <v>101</v>
      </c>
      <c r="E666" s="313">
        <v>0</v>
      </c>
      <c r="F666" s="313">
        <v>0</v>
      </c>
      <c r="G666" s="313">
        <v>0</v>
      </c>
      <c r="H666" s="313">
        <v>0</v>
      </c>
      <c r="I666" s="313">
        <v>0</v>
      </c>
      <c r="J666" s="313">
        <v>0</v>
      </c>
    </row>
    <row r="667" spans="1:10" ht="15.75" customHeight="1" x14ac:dyDescent="0.5">
      <c r="A667" s="311"/>
      <c r="B667" s="312" t="s">
        <v>279</v>
      </c>
      <c r="C667" s="312"/>
      <c r="D667" s="332" t="s">
        <v>101</v>
      </c>
      <c r="E667" s="313">
        <v>0</v>
      </c>
      <c r="F667" s="313">
        <v>0</v>
      </c>
      <c r="G667" s="313">
        <v>0</v>
      </c>
      <c r="H667" s="313">
        <v>0</v>
      </c>
      <c r="I667" s="313">
        <v>0</v>
      </c>
      <c r="J667" s="313">
        <v>0</v>
      </c>
    </row>
    <row r="668" spans="1:10" ht="15.75" customHeight="1" x14ac:dyDescent="0.5">
      <c r="A668" s="311"/>
      <c r="B668" s="312" t="s">
        <v>280</v>
      </c>
      <c r="C668" s="312"/>
      <c r="D668" s="332" t="s">
        <v>101</v>
      </c>
      <c r="E668" s="313">
        <v>0</v>
      </c>
      <c r="F668" s="313">
        <v>0</v>
      </c>
      <c r="G668" s="313">
        <v>0</v>
      </c>
      <c r="H668" s="313">
        <v>0</v>
      </c>
      <c r="I668" s="313">
        <v>0</v>
      </c>
      <c r="J668" s="313">
        <v>0</v>
      </c>
    </row>
    <row r="669" spans="1:10" ht="15.75" customHeight="1" x14ac:dyDescent="0.5">
      <c r="A669" s="311"/>
      <c r="B669" s="312" t="s">
        <v>281</v>
      </c>
      <c r="C669" s="312"/>
      <c r="D669" s="332" t="s">
        <v>101</v>
      </c>
      <c r="E669" s="313">
        <v>3846.297</v>
      </c>
      <c r="F669" s="313">
        <v>5895.6890000000003</v>
      </c>
      <c r="G669" s="313">
        <v>9304.3829999999998</v>
      </c>
      <c r="H669" s="313">
        <v>8773.098</v>
      </c>
      <c r="I669" s="313">
        <v>7906.9660000000003</v>
      </c>
      <c r="J669" s="314">
        <v>10957.971</v>
      </c>
    </row>
    <row r="670" spans="1:10" ht="15.75" customHeight="1" x14ac:dyDescent="0.5">
      <c r="A670" s="311"/>
      <c r="B670" s="312" t="s">
        <v>282</v>
      </c>
      <c r="C670" s="312"/>
      <c r="D670" s="332" t="s">
        <v>101</v>
      </c>
      <c r="E670" s="313">
        <v>0</v>
      </c>
      <c r="F670" s="313">
        <v>0</v>
      </c>
      <c r="G670" s="313">
        <v>0</v>
      </c>
      <c r="H670" s="313">
        <v>0</v>
      </c>
      <c r="I670" s="313">
        <v>0</v>
      </c>
      <c r="J670" s="313">
        <v>0</v>
      </c>
    </row>
    <row r="671" spans="1:10" ht="15.75" customHeight="1" x14ac:dyDescent="0.5">
      <c r="A671" s="311"/>
      <c r="B671" s="312" t="s">
        <v>283</v>
      </c>
      <c r="C671" s="312"/>
      <c r="D671" s="332" t="s">
        <v>101</v>
      </c>
      <c r="E671" s="313">
        <v>0</v>
      </c>
      <c r="F671" s="313">
        <v>0</v>
      </c>
      <c r="G671" s="313">
        <v>0</v>
      </c>
      <c r="H671" s="313">
        <v>0</v>
      </c>
      <c r="I671" s="313">
        <v>0</v>
      </c>
      <c r="J671" s="314">
        <v>119</v>
      </c>
    </row>
    <row r="672" spans="1:10" ht="15.75" customHeight="1" x14ac:dyDescent="0.5">
      <c r="A672" s="311"/>
      <c r="B672" s="312" t="s">
        <v>284</v>
      </c>
      <c r="C672" s="312"/>
      <c r="D672" s="332" t="s">
        <v>101</v>
      </c>
      <c r="E672" s="313">
        <v>0</v>
      </c>
      <c r="F672" s="313">
        <v>0</v>
      </c>
      <c r="G672" s="313">
        <v>0</v>
      </c>
      <c r="H672" s="313">
        <v>0</v>
      </c>
      <c r="I672" s="313">
        <v>0</v>
      </c>
      <c r="J672" s="313">
        <v>0</v>
      </c>
    </row>
    <row r="673" spans="1:26" ht="15.75" customHeight="1" x14ac:dyDescent="0.5">
      <c r="A673" s="311"/>
      <c r="B673" s="312" t="s">
        <v>281</v>
      </c>
      <c r="C673" s="312"/>
      <c r="D673" s="332" t="s">
        <v>101</v>
      </c>
      <c r="E673" s="313">
        <v>3846.297</v>
      </c>
      <c r="F673" s="313">
        <v>5895.6890000000003</v>
      </c>
      <c r="G673" s="313">
        <v>9304.3829999999998</v>
      </c>
      <c r="H673" s="313">
        <v>8773.098</v>
      </c>
      <c r="I673" s="313">
        <v>7906.9660000000003</v>
      </c>
      <c r="J673" s="314">
        <v>10957.971</v>
      </c>
    </row>
    <row r="674" spans="1:26" ht="15.75" customHeight="1" x14ac:dyDescent="0.5">
      <c r="A674" s="311"/>
      <c r="B674" s="312" t="s">
        <v>285</v>
      </c>
      <c r="C674" s="312"/>
      <c r="D674" s="332" t="s">
        <v>101</v>
      </c>
      <c r="E674" s="313">
        <v>0</v>
      </c>
      <c r="F674" s="313">
        <v>0</v>
      </c>
      <c r="G674" s="313">
        <v>0</v>
      </c>
      <c r="H674" s="313">
        <v>0</v>
      </c>
      <c r="I674" s="313">
        <v>0</v>
      </c>
      <c r="J674" s="313">
        <v>0</v>
      </c>
    </row>
    <row r="675" spans="1:26" ht="15.75" customHeight="1" x14ac:dyDescent="0.5">
      <c r="A675" s="311"/>
      <c r="B675" s="312" t="s">
        <v>286</v>
      </c>
      <c r="C675" s="312"/>
      <c r="D675" s="332" t="s">
        <v>101</v>
      </c>
      <c r="E675" s="313">
        <v>6.0145</v>
      </c>
      <c r="F675" s="313">
        <v>5.1710000000000003</v>
      </c>
      <c r="G675" s="313">
        <v>7.3819999999999997</v>
      </c>
      <c r="H675" s="313">
        <v>9.23</v>
      </c>
      <c r="I675" s="313">
        <v>4.7519999999999998</v>
      </c>
      <c r="J675" s="314">
        <v>6.359</v>
      </c>
    </row>
    <row r="676" spans="1:26" ht="15.75" customHeight="1" x14ac:dyDescent="0.5">
      <c r="A676" s="311"/>
      <c r="B676" s="312" t="s">
        <v>287</v>
      </c>
      <c r="C676" s="312"/>
      <c r="D676" s="332" t="s">
        <v>101</v>
      </c>
      <c r="E676" s="313">
        <v>0</v>
      </c>
      <c r="F676" s="313">
        <v>0</v>
      </c>
      <c r="G676" s="313">
        <v>0</v>
      </c>
      <c r="H676" s="313">
        <v>0</v>
      </c>
      <c r="I676" s="313">
        <v>667</v>
      </c>
      <c r="J676" s="314">
        <v>0</v>
      </c>
    </row>
    <row r="677" spans="1:26" ht="15.75" customHeight="1" x14ac:dyDescent="0.5">
      <c r="A677" s="311"/>
      <c r="B677" s="312" t="s">
        <v>288</v>
      </c>
      <c r="C677" s="312"/>
      <c r="D677" s="332" t="s">
        <v>101</v>
      </c>
      <c r="E677" s="313">
        <v>22.035</v>
      </c>
      <c r="F677" s="313">
        <v>20.507000000000001</v>
      </c>
      <c r="G677" s="313">
        <v>27.527000000000001</v>
      </c>
      <c r="H677" s="313">
        <v>20.818999999999999</v>
      </c>
      <c r="I677" s="313">
        <v>29.146999999999998</v>
      </c>
      <c r="J677" s="314">
        <v>29.608000000000001</v>
      </c>
    </row>
    <row r="678" spans="1:26" ht="15.75" customHeight="1" x14ac:dyDescent="0.5">
      <c r="A678" s="311"/>
      <c r="B678" s="312" t="s">
        <v>289</v>
      </c>
      <c r="C678" s="312"/>
      <c r="D678" s="332" t="s">
        <v>101</v>
      </c>
      <c r="E678" s="313">
        <v>130.11199999999999</v>
      </c>
      <c r="F678" s="313">
        <v>109.72799999999999</v>
      </c>
      <c r="G678" s="313">
        <v>146.339</v>
      </c>
      <c r="H678" s="313">
        <v>145.36699999999999</v>
      </c>
      <c r="I678" s="313">
        <v>117.42400000000001</v>
      </c>
      <c r="J678" s="314">
        <v>139.91900000000001</v>
      </c>
    </row>
    <row r="679" spans="1:26" ht="15.75" customHeight="1" x14ac:dyDescent="0.5">
      <c r="A679" s="311"/>
      <c r="B679" s="312" t="s">
        <v>290</v>
      </c>
      <c r="C679" s="312"/>
      <c r="D679" s="332" t="s">
        <v>101</v>
      </c>
      <c r="E679" s="313">
        <v>0</v>
      </c>
      <c r="F679" s="313">
        <v>0</v>
      </c>
      <c r="G679" s="313">
        <v>0</v>
      </c>
      <c r="H679" s="313">
        <v>0</v>
      </c>
      <c r="I679" s="313">
        <v>0</v>
      </c>
      <c r="J679" s="313">
        <v>0</v>
      </c>
    </row>
    <row r="680" spans="1:26" ht="15.75" customHeight="1" x14ac:dyDescent="0.5">
      <c r="A680" s="311"/>
      <c r="B680" s="312" t="s">
        <v>291</v>
      </c>
      <c r="C680" s="312"/>
      <c r="D680" s="332" t="s">
        <v>101</v>
      </c>
      <c r="E680" s="313">
        <v>83.253</v>
      </c>
      <c r="F680" s="313">
        <v>60.374000000000002</v>
      </c>
      <c r="G680" s="313">
        <v>75.914000000000001</v>
      </c>
      <c r="H680" s="313">
        <v>54.831000000000003</v>
      </c>
      <c r="I680" s="313">
        <v>100.64700000000001</v>
      </c>
      <c r="J680" s="314">
        <v>69.912999999999997</v>
      </c>
    </row>
    <row r="681" spans="1:26" ht="15.75" customHeight="1" x14ac:dyDescent="0.5">
      <c r="A681" s="311"/>
      <c r="B681" s="312" t="s">
        <v>292</v>
      </c>
      <c r="C681" s="312"/>
      <c r="D681" s="332" t="s">
        <v>101</v>
      </c>
      <c r="E681" s="313">
        <v>0</v>
      </c>
      <c r="F681" s="313">
        <v>0</v>
      </c>
      <c r="G681" s="313">
        <v>0</v>
      </c>
      <c r="H681" s="313">
        <v>0</v>
      </c>
      <c r="I681" s="313">
        <v>0</v>
      </c>
      <c r="J681" s="313">
        <v>0</v>
      </c>
    </row>
    <row r="682" spans="1:26" ht="15.75" customHeight="1" x14ac:dyDescent="0.5">
      <c r="A682" s="311"/>
      <c r="B682" s="312" t="s">
        <v>293</v>
      </c>
      <c r="C682" s="312"/>
      <c r="D682" s="332" t="s">
        <v>101</v>
      </c>
      <c r="E682" s="313">
        <v>0</v>
      </c>
      <c r="F682" s="313">
        <v>575</v>
      </c>
      <c r="G682" s="313">
        <v>0</v>
      </c>
      <c r="H682" s="313">
        <v>0</v>
      </c>
      <c r="I682" s="313">
        <v>0</v>
      </c>
      <c r="J682" s="314">
        <v>0</v>
      </c>
    </row>
    <row r="683" spans="1:26" ht="15.75" customHeight="1" x14ac:dyDescent="0.5">
      <c r="A683" s="311"/>
      <c r="B683" s="312" t="s">
        <v>294</v>
      </c>
      <c r="C683" s="312"/>
      <c r="D683" s="332" t="s">
        <v>101</v>
      </c>
      <c r="E683" s="313">
        <v>0</v>
      </c>
      <c r="F683" s="313">
        <v>0</v>
      </c>
      <c r="G683" s="313">
        <v>0</v>
      </c>
      <c r="H683" s="313">
        <v>0</v>
      </c>
      <c r="I683" s="313">
        <v>0</v>
      </c>
      <c r="J683" s="313">
        <v>0</v>
      </c>
    </row>
    <row r="684" spans="1:26" ht="15.75" customHeight="1" x14ac:dyDescent="0.5">
      <c r="A684" s="311"/>
      <c r="B684" s="312" t="s">
        <v>295</v>
      </c>
      <c r="C684" s="312"/>
      <c r="D684" s="332" t="s">
        <v>101</v>
      </c>
      <c r="E684" s="313">
        <v>0</v>
      </c>
      <c r="F684" s="313">
        <v>0</v>
      </c>
      <c r="G684" s="313">
        <v>0</v>
      </c>
      <c r="H684" s="313">
        <v>0</v>
      </c>
      <c r="I684" s="313">
        <v>0</v>
      </c>
      <c r="J684" s="313">
        <v>0</v>
      </c>
    </row>
    <row r="685" spans="1:26" ht="16.5" customHeight="1" x14ac:dyDescent="0.5">
      <c r="A685" s="311"/>
      <c r="B685" s="330" t="s">
        <v>1188</v>
      </c>
      <c r="C685" s="312"/>
      <c r="D685" s="332" t="s">
        <v>101</v>
      </c>
      <c r="E685" s="312">
        <v>5280</v>
      </c>
      <c r="F685" s="312">
        <v>0</v>
      </c>
      <c r="G685" s="312">
        <v>1080</v>
      </c>
      <c r="H685" s="312">
        <v>10380</v>
      </c>
      <c r="I685" s="312">
        <v>4500</v>
      </c>
      <c r="J685" s="312">
        <v>8010</v>
      </c>
      <c r="K685" s="31"/>
      <c r="L685" s="331"/>
      <c r="M685" s="302"/>
      <c r="N685" s="302"/>
      <c r="O685" s="302"/>
      <c r="P685" s="302"/>
      <c r="Q685" s="302"/>
      <c r="R685" s="302"/>
      <c r="S685" s="302"/>
      <c r="T685" s="302"/>
      <c r="U685" s="302"/>
      <c r="V685" s="302"/>
      <c r="W685" s="302"/>
      <c r="X685" s="302"/>
      <c r="Y685" s="302"/>
      <c r="Z685" s="302"/>
    </row>
    <row r="686" spans="1:26" ht="16.5" customHeight="1" x14ac:dyDescent="0.5">
      <c r="A686" s="311"/>
      <c r="B686" s="330" t="s">
        <v>1189</v>
      </c>
      <c r="C686" s="312"/>
      <c r="D686" s="332" t="s">
        <v>101</v>
      </c>
      <c r="E686" s="313">
        <v>0</v>
      </c>
      <c r="F686" s="313">
        <v>0</v>
      </c>
      <c r="G686" s="313">
        <v>0</v>
      </c>
      <c r="H686" s="313">
        <v>0</v>
      </c>
      <c r="I686" s="313">
        <v>0</v>
      </c>
      <c r="J686" s="312">
        <v>72</v>
      </c>
      <c r="K686" s="31"/>
      <c r="L686" s="331"/>
      <c r="M686" s="302"/>
      <c r="N686" s="302"/>
      <c r="O686" s="302"/>
      <c r="P686" s="302"/>
      <c r="Q686" s="302"/>
      <c r="R686" s="302"/>
      <c r="S686" s="302"/>
      <c r="T686" s="302"/>
      <c r="U686" s="302"/>
      <c r="V686" s="302"/>
      <c r="W686" s="302"/>
      <c r="X686" s="302"/>
      <c r="Y686" s="302"/>
      <c r="Z686" s="302"/>
    </row>
    <row r="687" spans="1:26" ht="15.75" customHeight="1" x14ac:dyDescent="0.5">
      <c r="A687" s="311"/>
      <c r="B687" s="312"/>
      <c r="C687" s="312"/>
      <c r="D687" s="312"/>
      <c r="E687" s="313"/>
      <c r="F687" s="313"/>
      <c r="G687" s="313"/>
      <c r="H687" s="313"/>
      <c r="I687" s="313"/>
      <c r="J687" s="314"/>
    </row>
    <row r="688" spans="1:26" ht="15.75" customHeight="1" x14ac:dyDescent="0.25">
      <c r="A688" s="321" t="s">
        <v>125</v>
      </c>
      <c r="B688" s="322" t="s">
        <v>296</v>
      </c>
      <c r="C688" s="312"/>
      <c r="D688" s="312"/>
      <c r="E688" s="313"/>
      <c r="F688" s="313"/>
      <c r="G688" s="313"/>
      <c r="H688" s="313"/>
      <c r="I688" s="313"/>
      <c r="J688" s="314"/>
    </row>
    <row r="689" spans="1:10" ht="15.75" customHeight="1" x14ac:dyDescent="0.5">
      <c r="A689" s="311"/>
      <c r="B689" s="312" t="s">
        <v>297</v>
      </c>
      <c r="C689" s="312"/>
      <c r="D689" s="332" t="s">
        <v>101</v>
      </c>
      <c r="E689" s="313">
        <v>0</v>
      </c>
      <c r="F689" s="313">
        <v>0</v>
      </c>
      <c r="G689" s="313">
        <v>0</v>
      </c>
      <c r="H689" s="313">
        <v>0</v>
      </c>
      <c r="I689" s="313">
        <v>0</v>
      </c>
      <c r="J689" s="313">
        <v>0</v>
      </c>
    </row>
    <row r="690" spans="1:10" ht="15.75" customHeight="1" x14ac:dyDescent="0.5">
      <c r="A690" s="311"/>
      <c r="B690" s="312" t="s">
        <v>298</v>
      </c>
      <c r="C690" s="312"/>
      <c r="D690" s="332" t="s">
        <v>101</v>
      </c>
      <c r="E690" s="313">
        <v>241.44399999999999</v>
      </c>
      <c r="F690" s="313">
        <v>267.38900000000001</v>
      </c>
      <c r="G690" s="313">
        <v>308.40600000000001</v>
      </c>
      <c r="H690" s="313">
        <v>262.53100000000001</v>
      </c>
      <c r="I690" s="313">
        <v>289.471</v>
      </c>
      <c r="J690" s="314">
        <v>317.17</v>
      </c>
    </row>
    <row r="691" spans="1:10" ht="15.75" customHeight="1" x14ac:dyDescent="0.5">
      <c r="A691" s="311"/>
      <c r="B691" s="312" t="s">
        <v>299</v>
      </c>
      <c r="C691" s="312"/>
      <c r="D691" s="332" t="s">
        <v>101</v>
      </c>
      <c r="E691" s="313">
        <v>77.251999999999995</v>
      </c>
      <c r="F691" s="313">
        <v>67.328000000000003</v>
      </c>
      <c r="G691" s="313">
        <v>67.066000000000003</v>
      </c>
      <c r="H691" s="313">
        <v>60.085000000000001</v>
      </c>
      <c r="I691" s="313">
        <v>147.82</v>
      </c>
      <c r="J691" s="314">
        <v>71.945999999999998</v>
      </c>
    </row>
    <row r="692" spans="1:10" ht="15.75" customHeight="1" x14ac:dyDescent="0.5">
      <c r="A692" s="311"/>
      <c r="B692" s="312" t="s">
        <v>300</v>
      </c>
      <c r="C692" s="312"/>
      <c r="D692" s="332" t="s">
        <v>101</v>
      </c>
      <c r="E692" s="313">
        <v>0</v>
      </c>
      <c r="F692" s="313">
        <v>0</v>
      </c>
      <c r="G692" s="313">
        <v>0</v>
      </c>
      <c r="H692" s="313">
        <v>0</v>
      </c>
      <c r="I692" s="313">
        <v>0</v>
      </c>
      <c r="J692" s="313">
        <v>0</v>
      </c>
    </row>
    <row r="693" spans="1:10" ht="15.75" customHeight="1" x14ac:dyDescent="0.5">
      <c r="A693" s="311"/>
      <c r="B693" s="312" t="s">
        <v>301</v>
      </c>
      <c r="C693" s="312"/>
      <c r="D693" s="332" t="s">
        <v>101</v>
      </c>
      <c r="E693" s="313">
        <v>28.986000000000001</v>
      </c>
      <c r="F693" s="313">
        <v>26.353999999999999</v>
      </c>
      <c r="G693" s="313">
        <v>34.018999999999998</v>
      </c>
      <c r="H693" s="313">
        <v>25.603000000000002</v>
      </c>
      <c r="I693" s="313">
        <v>41.566000000000003</v>
      </c>
      <c r="J693" s="314">
        <v>37.243000000000002</v>
      </c>
    </row>
    <row r="694" spans="1:10" ht="15.75" customHeight="1" x14ac:dyDescent="0.5">
      <c r="A694" s="311"/>
      <c r="B694" s="312" t="s">
        <v>302</v>
      </c>
      <c r="C694" s="312"/>
      <c r="D694" s="332" t="s">
        <v>101</v>
      </c>
      <c r="E694" s="313">
        <v>0</v>
      </c>
      <c r="F694" s="313">
        <v>0</v>
      </c>
      <c r="G694" s="313">
        <v>0</v>
      </c>
      <c r="H694" s="313">
        <v>0</v>
      </c>
      <c r="I694" s="313">
        <v>0</v>
      </c>
      <c r="J694" s="313">
        <v>0</v>
      </c>
    </row>
    <row r="695" spans="1:10" ht="15.75" customHeight="1" x14ac:dyDescent="0.5">
      <c r="A695" s="311"/>
      <c r="B695" s="312" t="s">
        <v>303</v>
      </c>
      <c r="C695" s="312"/>
      <c r="D695" s="332" t="s">
        <v>101</v>
      </c>
      <c r="E695" s="313">
        <v>0</v>
      </c>
      <c r="F695" s="313">
        <v>0</v>
      </c>
      <c r="G695" s="313">
        <v>0</v>
      </c>
      <c r="H695" s="313">
        <v>0</v>
      </c>
      <c r="I695" s="313">
        <v>0</v>
      </c>
      <c r="J695" s="313">
        <v>0</v>
      </c>
    </row>
    <row r="696" spans="1:10" ht="15.75" customHeight="1" x14ac:dyDescent="0.5">
      <c r="A696" s="311"/>
      <c r="B696" s="312" t="s">
        <v>304</v>
      </c>
      <c r="C696" s="312"/>
      <c r="D696" s="332" t="s">
        <v>101</v>
      </c>
      <c r="E696" s="313">
        <v>0</v>
      </c>
      <c r="F696" s="313">
        <v>0</v>
      </c>
      <c r="G696" s="313">
        <v>0</v>
      </c>
      <c r="H696" s="313">
        <v>0</v>
      </c>
      <c r="I696" s="313">
        <v>0</v>
      </c>
      <c r="J696" s="313">
        <v>0</v>
      </c>
    </row>
    <row r="697" spans="1:10" ht="15.75" customHeight="1" x14ac:dyDescent="0.5">
      <c r="A697" s="311"/>
      <c r="B697" s="312" t="s">
        <v>305</v>
      </c>
      <c r="C697" s="312"/>
      <c r="D697" s="332" t="s">
        <v>101</v>
      </c>
      <c r="E697" s="313">
        <v>44.62</v>
      </c>
      <c r="F697" s="313">
        <v>55.89</v>
      </c>
      <c r="G697" s="313">
        <v>73.638000000000005</v>
      </c>
      <c r="H697" s="313">
        <v>106.598</v>
      </c>
      <c r="I697" s="313">
        <v>57.448999999999998</v>
      </c>
      <c r="J697" s="314">
        <v>74.459999999999994</v>
      </c>
    </row>
    <row r="698" spans="1:10" ht="15.75" customHeight="1" x14ac:dyDescent="0.5">
      <c r="A698" s="311"/>
      <c r="B698" s="312" t="s">
        <v>306</v>
      </c>
      <c r="C698" s="312"/>
      <c r="D698" s="332" t="s">
        <v>101</v>
      </c>
      <c r="E698" s="313">
        <v>4250.4865</v>
      </c>
      <c r="F698" s="313">
        <v>3618.9654999999998</v>
      </c>
      <c r="G698" s="313">
        <v>5756.9335000000001</v>
      </c>
      <c r="H698" s="313">
        <v>5687.9885000000004</v>
      </c>
      <c r="I698" s="313">
        <v>7379.3980000000001</v>
      </c>
      <c r="J698" s="314">
        <v>9425.3659999999909</v>
      </c>
    </row>
    <row r="699" spans="1:10" ht="15.75" customHeight="1" x14ac:dyDescent="0.5">
      <c r="A699" s="311"/>
      <c r="B699" s="312" t="s">
        <v>307</v>
      </c>
      <c r="C699" s="312"/>
      <c r="D699" s="332" t="s">
        <v>101</v>
      </c>
      <c r="E699" s="313">
        <v>13.247</v>
      </c>
      <c r="F699" s="313">
        <v>12.978</v>
      </c>
      <c r="G699" s="313">
        <v>15.634</v>
      </c>
      <c r="H699" s="313">
        <v>8.9109999999999996</v>
      </c>
      <c r="I699" s="313">
        <v>19.486000000000001</v>
      </c>
      <c r="J699" s="314">
        <v>12.555</v>
      </c>
    </row>
    <row r="700" spans="1:10" ht="15.75" customHeight="1" x14ac:dyDescent="0.5">
      <c r="A700" s="311"/>
      <c r="B700" s="312" t="s">
        <v>308</v>
      </c>
      <c r="C700" s="312"/>
      <c r="D700" s="332" t="s">
        <v>101</v>
      </c>
      <c r="E700" s="313">
        <v>0</v>
      </c>
      <c r="F700" s="313">
        <v>0</v>
      </c>
      <c r="G700" s="313">
        <v>0</v>
      </c>
      <c r="H700" s="313">
        <v>0</v>
      </c>
      <c r="I700" s="313">
        <v>0</v>
      </c>
      <c r="J700" s="313">
        <v>0</v>
      </c>
    </row>
    <row r="701" spans="1:10" ht="15.75" customHeight="1" x14ac:dyDescent="0.5">
      <c r="A701" s="311"/>
      <c r="B701" s="312" t="s">
        <v>309</v>
      </c>
      <c r="C701" s="312"/>
      <c r="D701" s="332" t="s">
        <v>101</v>
      </c>
      <c r="E701" s="313">
        <v>0</v>
      </c>
      <c r="F701" s="313">
        <v>0</v>
      </c>
      <c r="G701" s="313">
        <v>0</v>
      </c>
      <c r="H701" s="313">
        <v>0</v>
      </c>
      <c r="I701" s="313">
        <v>0</v>
      </c>
      <c r="J701" s="313">
        <v>0</v>
      </c>
    </row>
    <row r="702" spans="1:10" ht="15.75" customHeight="1" x14ac:dyDescent="0.5">
      <c r="A702" s="311"/>
      <c r="B702" s="312" t="s">
        <v>310</v>
      </c>
      <c r="C702" s="312"/>
      <c r="D702" s="332" t="s">
        <v>101</v>
      </c>
      <c r="E702" s="313">
        <v>35927.745199999903</v>
      </c>
      <c r="F702" s="313">
        <v>29418.021999999899</v>
      </c>
      <c r="G702" s="313">
        <v>37434.668299999903</v>
      </c>
      <c r="H702" s="313">
        <v>38449.085999999901</v>
      </c>
      <c r="I702" s="313">
        <v>42904.783299999901</v>
      </c>
      <c r="J702" s="314">
        <v>37397.193799999797</v>
      </c>
    </row>
    <row r="703" spans="1:10" ht="15.75" customHeight="1" x14ac:dyDescent="0.5">
      <c r="A703" s="311"/>
      <c r="B703" s="312" t="s">
        <v>311</v>
      </c>
      <c r="C703" s="312"/>
      <c r="D703" s="332" t="s">
        <v>101</v>
      </c>
      <c r="E703" s="313">
        <v>88.569000000000003</v>
      </c>
      <c r="F703" s="313">
        <v>87.944999999999993</v>
      </c>
      <c r="G703" s="313">
        <v>98.234999999999999</v>
      </c>
      <c r="H703" s="313">
        <v>81.629000000000005</v>
      </c>
      <c r="I703" s="313">
        <v>128.13499999999999</v>
      </c>
      <c r="J703" s="314">
        <v>107.425</v>
      </c>
    </row>
    <row r="704" spans="1:10" ht="15.75" customHeight="1" x14ac:dyDescent="0.5">
      <c r="A704" s="311"/>
      <c r="B704" s="312" t="s">
        <v>312</v>
      </c>
      <c r="C704" s="312"/>
      <c r="D704" s="332" t="s">
        <v>101</v>
      </c>
      <c r="E704" s="313">
        <v>0</v>
      </c>
      <c r="F704" s="313">
        <v>0</v>
      </c>
      <c r="G704" s="313">
        <v>0</v>
      </c>
      <c r="H704" s="313">
        <v>0</v>
      </c>
      <c r="I704" s="313">
        <v>0</v>
      </c>
      <c r="J704" s="313">
        <v>0</v>
      </c>
    </row>
    <row r="705" spans="1:26" ht="15.75" customHeight="1" x14ac:dyDescent="0.5">
      <c r="A705" s="311"/>
      <c r="B705" s="312" t="s">
        <v>313</v>
      </c>
      <c r="C705" s="312"/>
      <c r="D705" s="332" t="s">
        <v>101</v>
      </c>
      <c r="E705" s="313">
        <v>0</v>
      </c>
      <c r="F705" s="313">
        <v>0</v>
      </c>
      <c r="G705" s="313">
        <v>0</v>
      </c>
      <c r="H705" s="313">
        <v>0</v>
      </c>
      <c r="I705" s="313">
        <v>0</v>
      </c>
      <c r="J705" s="313">
        <v>0</v>
      </c>
    </row>
    <row r="706" spans="1:26" ht="15.75" customHeight="1" x14ac:dyDescent="0.5">
      <c r="A706" s="311"/>
      <c r="B706" s="330" t="s">
        <v>1190</v>
      </c>
      <c r="C706" s="312"/>
      <c r="D706" s="332" t="s">
        <v>101</v>
      </c>
      <c r="E706" s="313">
        <v>45560</v>
      </c>
      <c r="F706" s="313">
        <v>46160</v>
      </c>
      <c r="G706" s="313">
        <v>56200</v>
      </c>
      <c r="H706" s="313">
        <v>43560</v>
      </c>
      <c r="I706" s="313">
        <v>46080</v>
      </c>
      <c r="J706" s="314">
        <v>55360</v>
      </c>
      <c r="K706" s="302"/>
      <c r="L706" s="302"/>
      <c r="M706" s="302"/>
      <c r="N706" s="302"/>
      <c r="O706" s="302"/>
      <c r="P706" s="302"/>
      <c r="Q706" s="302"/>
      <c r="R706" s="302"/>
      <c r="S706" s="302"/>
      <c r="T706" s="302"/>
      <c r="U706" s="302"/>
      <c r="V706" s="302"/>
      <c r="W706" s="302"/>
      <c r="X706" s="302"/>
      <c r="Y706" s="302"/>
      <c r="Z706" s="302"/>
    </row>
    <row r="707" spans="1:26" ht="15.75" customHeight="1" x14ac:dyDescent="0.5">
      <c r="A707" s="311"/>
      <c r="B707" s="312"/>
      <c r="C707" s="312"/>
      <c r="D707" s="312"/>
      <c r="E707" s="313"/>
      <c r="F707" s="313"/>
      <c r="G707" s="313"/>
      <c r="H707" s="313"/>
      <c r="I707" s="313"/>
      <c r="J707" s="314"/>
    </row>
    <row r="708" spans="1:26" ht="15.75" customHeight="1" x14ac:dyDescent="0.25">
      <c r="A708" s="321"/>
      <c r="B708" s="322" t="s">
        <v>314</v>
      </c>
      <c r="C708" s="312"/>
      <c r="D708" s="312"/>
      <c r="E708" s="313"/>
      <c r="F708" s="313"/>
      <c r="G708" s="313"/>
      <c r="H708" s="313"/>
      <c r="I708" s="313"/>
      <c r="J708" s="314"/>
    </row>
    <row r="709" spans="1:26" ht="15.75" customHeight="1" x14ac:dyDescent="0.3">
      <c r="A709" s="333"/>
      <c r="B709" s="312" t="s">
        <v>315</v>
      </c>
      <c r="C709" s="312"/>
      <c r="D709" s="332" t="s">
        <v>101</v>
      </c>
      <c r="E709" s="313">
        <v>0</v>
      </c>
      <c r="F709" s="313">
        <v>0</v>
      </c>
      <c r="G709" s="313">
        <v>0</v>
      </c>
      <c r="H709" s="313">
        <v>0</v>
      </c>
      <c r="I709" s="313">
        <v>0</v>
      </c>
      <c r="J709" s="313">
        <v>0</v>
      </c>
    </row>
    <row r="710" spans="1:26" ht="15.75" customHeight="1" x14ac:dyDescent="0.3">
      <c r="A710" s="333"/>
      <c r="B710" s="312" t="s">
        <v>316</v>
      </c>
      <c r="C710" s="312"/>
      <c r="D710" s="332" t="s">
        <v>101</v>
      </c>
      <c r="E710" s="313">
        <v>0</v>
      </c>
      <c r="F710" s="313">
        <v>0</v>
      </c>
      <c r="G710" s="313">
        <v>0</v>
      </c>
      <c r="H710" s="313">
        <v>0</v>
      </c>
      <c r="I710" s="313">
        <v>0</v>
      </c>
      <c r="J710" s="313">
        <v>0</v>
      </c>
    </row>
    <row r="711" spans="1:26" ht="15.75" customHeight="1" x14ac:dyDescent="0.3">
      <c r="A711" s="333"/>
      <c r="B711" s="312" t="s">
        <v>317</v>
      </c>
      <c r="C711" s="312"/>
      <c r="D711" s="332" t="s">
        <v>101</v>
      </c>
      <c r="E711" s="313">
        <v>195.53700000000001</v>
      </c>
      <c r="F711" s="313">
        <v>168.34700000000001</v>
      </c>
      <c r="G711" s="313">
        <v>205.22900000000001</v>
      </c>
      <c r="H711" s="313">
        <v>178.43899999999999</v>
      </c>
      <c r="I711" s="313">
        <v>184.369</v>
      </c>
      <c r="J711" s="314">
        <v>232.27199999999999</v>
      </c>
    </row>
    <row r="712" spans="1:26" ht="15.75" customHeight="1" x14ac:dyDescent="0.3">
      <c r="A712" s="333"/>
      <c r="B712" s="312" t="s">
        <v>318</v>
      </c>
      <c r="C712" s="312"/>
      <c r="D712" s="332" t="s">
        <v>101</v>
      </c>
      <c r="E712" s="313">
        <v>118.152</v>
      </c>
      <c r="F712" s="313">
        <v>101.34699999999999</v>
      </c>
      <c r="G712" s="313">
        <v>125.511</v>
      </c>
      <c r="H712" s="313">
        <v>108.155</v>
      </c>
      <c r="I712" s="313">
        <v>88.822999999999993</v>
      </c>
      <c r="J712" s="314">
        <v>106.227</v>
      </c>
    </row>
    <row r="713" spans="1:26" ht="15.75" customHeight="1" x14ac:dyDescent="0.3">
      <c r="A713" s="333"/>
      <c r="B713" s="312" t="s">
        <v>893</v>
      </c>
      <c r="C713" s="312"/>
      <c r="D713" s="332" t="s">
        <v>101</v>
      </c>
      <c r="E713" s="313">
        <v>0</v>
      </c>
      <c r="F713" s="313">
        <v>0</v>
      </c>
      <c r="G713" s="313">
        <v>0</v>
      </c>
      <c r="H713" s="313">
        <v>0</v>
      </c>
      <c r="I713" s="313">
        <v>0</v>
      </c>
      <c r="J713" s="313">
        <v>0</v>
      </c>
    </row>
    <row r="714" spans="1:26" ht="15.75" customHeight="1" x14ac:dyDescent="0.3">
      <c r="A714" s="333"/>
      <c r="B714" s="312" t="s">
        <v>319</v>
      </c>
      <c r="C714" s="312"/>
      <c r="D714" s="332" t="s">
        <v>101</v>
      </c>
      <c r="E714" s="313">
        <v>0</v>
      </c>
      <c r="F714" s="313">
        <v>0</v>
      </c>
      <c r="G714" s="313">
        <v>0</v>
      </c>
      <c r="H714" s="313">
        <v>0</v>
      </c>
      <c r="I714" s="313">
        <v>0</v>
      </c>
      <c r="J714" s="313">
        <v>0</v>
      </c>
    </row>
    <row r="715" spans="1:26" ht="15.75" customHeight="1" x14ac:dyDescent="0.3">
      <c r="A715" s="333"/>
      <c r="B715" s="312" t="s">
        <v>318</v>
      </c>
      <c r="C715" s="312"/>
      <c r="D715" s="332" t="s">
        <v>101</v>
      </c>
      <c r="E715" s="313">
        <v>118.152</v>
      </c>
      <c r="F715" s="313">
        <v>101.34699999999999</v>
      </c>
      <c r="G715" s="313">
        <v>125.511</v>
      </c>
      <c r="H715" s="313">
        <v>108.155</v>
      </c>
      <c r="I715" s="313">
        <v>88.822999999999993</v>
      </c>
      <c r="J715" s="314">
        <v>106.227</v>
      </c>
    </row>
    <row r="716" spans="1:26" ht="15.75" customHeight="1" x14ac:dyDescent="0.3">
      <c r="A716" s="333"/>
      <c r="B716" s="312" t="s">
        <v>320</v>
      </c>
      <c r="C716" s="312"/>
      <c r="D716" s="332" t="s">
        <v>101</v>
      </c>
      <c r="E716" s="313">
        <v>365.14187700000002</v>
      </c>
      <c r="F716" s="313">
        <v>304.32499999999999</v>
      </c>
      <c r="G716" s="313">
        <v>397.03699999999998</v>
      </c>
      <c r="H716" s="313">
        <v>330.94400000000002</v>
      </c>
      <c r="I716" s="313">
        <v>301.40800000000002</v>
      </c>
      <c r="J716" s="314">
        <v>439.77800000000002</v>
      </c>
    </row>
    <row r="717" spans="1:26" ht="15.75" customHeight="1" x14ac:dyDescent="0.3">
      <c r="A717" s="333"/>
      <c r="B717" s="312" t="s">
        <v>321</v>
      </c>
      <c r="C717" s="312"/>
      <c r="D717" s="332" t="s">
        <v>101</v>
      </c>
      <c r="E717" s="313">
        <v>0</v>
      </c>
      <c r="F717" s="313">
        <v>0</v>
      </c>
      <c r="G717" s="313">
        <v>0.21199999999999999</v>
      </c>
      <c r="H717" s="313">
        <v>9553.0550000000003</v>
      </c>
      <c r="I717" s="313">
        <v>6846.2479999999996</v>
      </c>
      <c r="J717" s="314">
        <v>3614.3760000000002</v>
      </c>
    </row>
    <row r="718" spans="1:26" ht="15.75" customHeight="1" x14ac:dyDescent="0.3">
      <c r="A718" s="333"/>
      <c r="B718" s="312" t="s">
        <v>322</v>
      </c>
      <c r="C718" s="312"/>
      <c r="D718" s="332" t="s">
        <v>101</v>
      </c>
      <c r="E718" s="313">
        <v>68.39</v>
      </c>
      <c r="F718" s="313">
        <v>56.823999999999998</v>
      </c>
      <c r="G718" s="313">
        <v>64.87</v>
      </c>
      <c r="H718" s="313">
        <v>57.3</v>
      </c>
      <c r="I718" s="313">
        <v>89.712000000000003</v>
      </c>
      <c r="J718" s="314">
        <v>81.826999999999998</v>
      </c>
    </row>
    <row r="719" spans="1:26" ht="15.75" customHeight="1" x14ac:dyDescent="0.3">
      <c r="A719" s="333"/>
      <c r="B719" s="312" t="s">
        <v>323</v>
      </c>
      <c r="C719" s="312"/>
      <c r="D719" s="332" t="s">
        <v>101</v>
      </c>
      <c r="E719" s="313">
        <v>0</v>
      </c>
      <c r="F719" s="313">
        <v>0</v>
      </c>
      <c r="G719" s="313">
        <v>0</v>
      </c>
      <c r="H719" s="313">
        <v>0</v>
      </c>
      <c r="I719" s="313">
        <v>0</v>
      </c>
      <c r="J719" s="313">
        <v>0</v>
      </c>
    </row>
    <row r="720" spans="1:26" ht="15.75" customHeight="1" x14ac:dyDescent="0.3">
      <c r="A720" s="333"/>
      <c r="B720" s="312" t="s">
        <v>322</v>
      </c>
      <c r="C720" s="312"/>
      <c r="D720" s="332" t="s">
        <v>101</v>
      </c>
      <c r="E720" s="313">
        <v>68.39</v>
      </c>
      <c r="F720" s="313">
        <v>56.823999999999998</v>
      </c>
      <c r="G720" s="313">
        <v>64.87</v>
      </c>
      <c r="H720" s="313">
        <v>57.3</v>
      </c>
      <c r="I720" s="313">
        <v>89.712000000000003</v>
      </c>
      <c r="J720" s="314">
        <v>81.826999999999998</v>
      </c>
    </row>
    <row r="721" spans="1:26" ht="15.75" customHeight="1" x14ac:dyDescent="0.3">
      <c r="A721" s="333"/>
      <c r="B721" s="312" t="s">
        <v>317</v>
      </c>
      <c r="C721" s="312"/>
      <c r="D721" s="332" t="s">
        <v>101</v>
      </c>
      <c r="E721" s="313">
        <v>195.53700000000001</v>
      </c>
      <c r="F721" s="313">
        <v>168.34700000000001</v>
      </c>
      <c r="G721" s="313">
        <v>205.22900000000001</v>
      </c>
      <c r="H721" s="313">
        <v>178.43899999999999</v>
      </c>
      <c r="I721" s="313">
        <v>184.369</v>
      </c>
      <c r="J721" s="314">
        <v>232.27199999999999</v>
      </c>
    </row>
    <row r="722" spans="1:26" ht="15.75" customHeight="1" x14ac:dyDescent="0.3">
      <c r="A722" s="333"/>
      <c r="B722" s="312" t="s">
        <v>324</v>
      </c>
      <c r="C722" s="312"/>
      <c r="D722" s="332" t="s">
        <v>101</v>
      </c>
      <c r="E722" s="313">
        <v>0</v>
      </c>
      <c r="F722" s="313">
        <v>0</v>
      </c>
      <c r="G722" s="313">
        <v>0</v>
      </c>
      <c r="H722" s="313">
        <v>0</v>
      </c>
      <c r="I722" s="313">
        <v>0</v>
      </c>
      <c r="J722" s="313">
        <v>0</v>
      </c>
    </row>
    <row r="723" spans="1:26" ht="15.75" customHeight="1" x14ac:dyDescent="0.3">
      <c r="A723" s="333"/>
      <c r="B723" s="312" t="s">
        <v>320</v>
      </c>
      <c r="C723" s="312"/>
      <c r="D723" s="332" t="s">
        <v>101</v>
      </c>
      <c r="E723" s="313">
        <v>365.14187700000002</v>
      </c>
      <c r="F723" s="313">
        <v>304.32499999999999</v>
      </c>
      <c r="G723" s="313">
        <v>397.03699999999998</v>
      </c>
      <c r="H723" s="313">
        <v>330.94400000000002</v>
      </c>
      <c r="I723" s="313">
        <v>301.40800000000002</v>
      </c>
      <c r="J723" s="314">
        <v>439.77800000000002</v>
      </c>
    </row>
    <row r="724" spans="1:26" ht="15.75" customHeight="1" x14ac:dyDescent="0.3">
      <c r="A724" s="333"/>
      <c r="B724" s="312" t="s">
        <v>325</v>
      </c>
      <c r="C724" s="312"/>
      <c r="D724" s="332" t="s">
        <v>101</v>
      </c>
      <c r="E724" s="313">
        <v>108.268</v>
      </c>
      <c r="F724" s="313">
        <v>97.661000000000001</v>
      </c>
      <c r="G724" s="313">
        <v>112.855</v>
      </c>
      <c r="H724" s="313">
        <v>95.863</v>
      </c>
      <c r="I724" s="313">
        <v>86.135999999999996</v>
      </c>
      <c r="J724" s="314">
        <v>74.507999999999996</v>
      </c>
    </row>
    <row r="725" spans="1:26" ht="15.75" customHeight="1" x14ac:dyDescent="0.3">
      <c r="A725" s="333"/>
      <c r="B725" s="312" t="s">
        <v>326</v>
      </c>
      <c r="C725" s="312"/>
      <c r="D725" s="332" t="s">
        <v>101</v>
      </c>
      <c r="E725" s="313">
        <v>0</v>
      </c>
      <c r="F725" s="313">
        <v>0</v>
      </c>
      <c r="G725" s="313">
        <v>0</v>
      </c>
      <c r="H725" s="313">
        <v>0</v>
      </c>
      <c r="I725" s="313">
        <v>0</v>
      </c>
      <c r="J725" s="313">
        <v>0</v>
      </c>
    </row>
    <row r="726" spans="1:26" ht="15.75" customHeight="1" x14ac:dyDescent="0.3">
      <c r="A726" s="333"/>
      <c r="B726" s="312" t="s">
        <v>327</v>
      </c>
      <c r="C726" s="312"/>
      <c r="D726" s="332" t="s">
        <v>101</v>
      </c>
      <c r="E726" s="313">
        <v>0</v>
      </c>
      <c r="F726" s="313">
        <v>0</v>
      </c>
      <c r="G726" s="313">
        <v>0</v>
      </c>
      <c r="H726" s="313">
        <v>0</v>
      </c>
      <c r="I726" s="313">
        <v>0</v>
      </c>
      <c r="J726" s="313">
        <v>0</v>
      </c>
    </row>
    <row r="727" spans="1:26" ht="15.75" customHeight="1" x14ac:dyDescent="0.3">
      <c r="A727" s="333"/>
      <c r="B727" s="312" t="s">
        <v>328</v>
      </c>
      <c r="C727" s="312"/>
      <c r="D727" s="332" t="s">
        <v>101</v>
      </c>
      <c r="E727" s="313">
        <v>35.841999999999999</v>
      </c>
      <c r="F727" s="313">
        <v>40.215000000000003</v>
      </c>
      <c r="G727" s="313">
        <v>50.447000000000003</v>
      </c>
      <c r="H727" s="313">
        <v>35.869999999999997</v>
      </c>
      <c r="I727" s="313">
        <v>45.933999999999997</v>
      </c>
      <c r="J727" s="314">
        <v>45.97</v>
      </c>
    </row>
    <row r="728" spans="1:26" ht="15.75" customHeight="1" x14ac:dyDescent="0.3">
      <c r="A728" s="333"/>
      <c r="B728" s="312" t="s">
        <v>909</v>
      </c>
      <c r="C728" s="312"/>
      <c r="D728" s="332" t="s">
        <v>101</v>
      </c>
      <c r="E728" s="313">
        <v>130.62700000000001</v>
      </c>
      <c r="F728" s="313">
        <v>146.398</v>
      </c>
      <c r="G728" s="313">
        <v>167.06100000000001</v>
      </c>
      <c r="H728" s="313">
        <v>155.57499999999999</v>
      </c>
      <c r="I728" s="313">
        <v>138.017</v>
      </c>
      <c r="J728" s="314">
        <v>149.01900000000001</v>
      </c>
    </row>
    <row r="729" spans="1:26" ht="15.75" customHeight="1" x14ac:dyDescent="0.3">
      <c r="A729" s="333"/>
      <c r="B729" s="312" t="s">
        <v>329</v>
      </c>
      <c r="C729" s="312"/>
      <c r="D729" s="332" t="s">
        <v>101</v>
      </c>
      <c r="E729" s="313">
        <v>0</v>
      </c>
      <c r="F729" s="313">
        <v>0</v>
      </c>
      <c r="G729" s="313">
        <v>0</v>
      </c>
      <c r="H729" s="313">
        <v>0</v>
      </c>
      <c r="I729" s="313">
        <v>0</v>
      </c>
      <c r="J729" s="313">
        <v>0</v>
      </c>
    </row>
    <row r="730" spans="1:26" ht="15.75" customHeight="1" x14ac:dyDescent="0.3">
      <c r="A730" s="333"/>
      <c r="B730" s="312" t="s">
        <v>909</v>
      </c>
      <c r="C730" s="312"/>
      <c r="D730" s="332" t="s">
        <v>101</v>
      </c>
      <c r="E730" s="313">
        <v>130.62700000000001</v>
      </c>
      <c r="F730" s="313">
        <v>146.398</v>
      </c>
      <c r="G730" s="313">
        <v>167.06100000000001</v>
      </c>
      <c r="H730" s="313">
        <v>155.57499999999999</v>
      </c>
      <c r="I730" s="313">
        <v>138.017</v>
      </c>
      <c r="J730" s="314">
        <v>149.01900000000001</v>
      </c>
    </row>
    <row r="731" spans="1:26" ht="15.75" customHeight="1" x14ac:dyDescent="0.3">
      <c r="A731" s="333"/>
      <c r="B731" s="312" t="s">
        <v>330</v>
      </c>
      <c r="C731" s="312"/>
      <c r="D731" s="332" t="s">
        <v>101</v>
      </c>
      <c r="E731" s="313">
        <v>0</v>
      </c>
      <c r="F731" s="313">
        <v>0</v>
      </c>
      <c r="G731" s="313">
        <v>0</v>
      </c>
      <c r="H731" s="313">
        <v>0</v>
      </c>
      <c r="I731" s="313">
        <v>0</v>
      </c>
      <c r="J731" s="313">
        <v>0</v>
      </c>
    </row>
    <row r="732" spans="1:26" ht="15.75" customHeight="1" x14ac:dyDescent="0.3">
      <c r="A732" s="333"/>
      <c r="B732" s="312" t="s">
        <v>331</v>
      </c>
      <c r="C732" s="312"/>
      <c r="D732" s="332" t="s">
        <v>101</v>
      </c>
      <c r="E732" s="313">
        <v>0</v>
      </c>
      <c r="F732" s="313">
        <v>0</v>
      </c>
      <c r="G732" s="313">
        <v>0</v>
      </c>
      <c r="H732" s="313">
        <v>0</v>
      </c>
      <c r="I732" s="313">
        <v>0</v>
      </c>
      <c r="J732" s="313">
        <v>0</v>
      </c>
    </row>
    <row r="733" spans="1:26" ht="15.75" customHeight="1" x14ac:dyDescent="0.3">
      <c r="A733" s="333"/>
      <c r="B733" s="312" t="s">
        <v>915</v>
      </c>
      <c r="C733" s="312"/>
      <c r="D733" s="332" t="s">
        <v>101</v>
      </c>
      <c r="E733" s="313">
        <v>0</v>
      </c>
      <c r="F733" s="313">
        <v>0</v>
      </c>
      <c r="G733" s="313">
        <v>0</v>
      </c>
      <c r="H733" s="313">
        <v>0</v>
      </c>
      <c r="I733" s="313">
        <v>0</v>
      </c>
      <c r="J733" s="313">
        <v>0</v>
      </c>
    </row>
    <row r="734" spans="1:26" ht="15.75" customHeight="1" x14ac:dyDescent="0.3">
      <c r="A734" s="333"/>
      <c r="B734" s="312" t="s">
        <v>332</v>
      </c>
      <c r="C734" s="312"/>
      <c r="D734" s="332" t="s">
        <v>101</v>
      </c>
      <c r="E734" s="313">
        <v>0</v>
      </c>
      <c r="F734" s="313">
        <v>0</v>
      </c>
      <c r="G734" s="313">
        <v>0</v>
      </c>
      <c r="H734" s="313">
        <v>0</v>
      </c>
      <c r="I734" s="313">
        <v>0</v>
      </c>
      <c r="J734" s="313">
        <v>0</v>
      </c>
    </row>
    <row r="735" spans="1:26" ht="15.75" customHeight="1" x14ac:dyDescent="0.5">
      <c r="A735" s="311"/>
      <c r="B735" s="330" t="s">
        <v>1191</v>
      </c>
      <c r="C735" s="312"/>
      <c r="D735" s="332" t="s">
        <v>101</v>
      </c>
      <c r="E735" s="313">
        <v>20785.623599999999</v>
      </c>
      <c r="F735" s="313">
        <v>18288.767800000001</v>
      </c>
      <c r="G735" s="313">
        <v>22034.574400000001</v>
      </c>
      <c r="H735" s="313">
        <v>23851.452700000002</v>
      </c>
      <c r="I735" s="313">
        <v>23556.852500000001</v>
      </c>
      <c r="J735" s="314">
        <v>21663.016599999999</v>
      </c>
    </row>
    <row r="736" spans="1:26" ht="15.75" customHeight="1" x14ac:dyDescent="0.5">
      <c r="A736" s="311"/>
      <c r="B736" s="312"/>
      <c r="C736" s="312"/>
      <c r="D736" s="312"/>
      <c r="E736" s="313"/>
      <c r="F736" s="313"/>
      <c r="G736" s="313"/>
      <c r="H736" s="313"/>
      <c r="I736" s="313"/>
      <c r="J736" s="314"/>
      <c r="K736" s="302"/>
      <c r="L736" s="302"/>
      <c r="M736" s="302"/>
      <c r="N736" s="302"/>
      <c r="O736" s="302"/>
      <c r="P736" s="302"/>
      <c r="Q736" s="302"/>
      <c r="R736" s="302"/>
      <c r="S736" s="302"/>
      <c r="T736" s="302"/>
      <c r="U736" s="302"/>
      <c r="V736" s="302"/>
      <c r="W736" s="302"/>
      <c r="X736" s="302"/>
      <c r="Y736" s="302"/>
      <c r="Z736" s="302"/>
    </row>
    <row r="737" spans="1:10" ht="15.75" customHeight="1" x14ac:dyDescent="0.25">
      <c r="A737" s="310" t="s">
        <v>842</v>
      </c>
      <c r="B737" s="30" t="s">
        <v>918</v>
      </c>
      <c r="C737" s="312"/>
      <c r="D737" s="312"/>
      <c r="E737" s="313"/>
      <c r="F737" s="313"/>
      <c r="G737" s="313"/>
      <c r="H737" s="313"/>
      <c r="I737" s="313"/>
      <c r="J737" s="314"/>
    </row>
    <row r="738" spans="1:10" ht="15.75" customHeight="1" x14ac:dyDescent="0.25">
      <c r="A738" s="310"/>
      <c r="B738" s="30"/>
      <c r="C738" s="312"/>
      <c r="D738" s="312"/>
      <c r="E738" s="313"/>
      <c r="F738" s="313"/>
      <c r="G738" s="313"/>
      <c r="H738" s="313"/>
      <c r="I738" s="313"/>
      <c r="J738" s="314"/>
    </row>
    <row r="739" spans="1:10" ht="15.75" customHeight="1" x14ac:dyDescent="0.25">
      <c r="A739" s="321" t="s">
        <v>124</v>
      </c>
      <c r="B739" s="322" t="s">
        <v>333</v>
      </c>
      <c r="C739" s="312"/>
      <c r="D739" s="312"/>
      <c r="E739" s="313"/>
      <c r="F739" s="313"/>
      <c r="G739" s="313"/>
      <c r="H739" s="313"/>
      <c r="I739" s="313"/>
      <c r="J739" s="314"/>
    </row>
    <row r="740" spans="1:10" ht="15.75" customHeight="1" x14ac:dyDescent="0.5">
      <c r="A740" s="311"/>
      <c r="B740" s="312" t="s">
        <v>334</v>
      </c>
      <c r="C740" s="312"/>
      <c r="D740" s="332" t="s">
        <v>101</v>
      </c>
      <c r="E740" s="313">
        <v>0</v>
      </c>
      <c r="F740" s="313">
        <v>0</v>
      </c>
      <c r="G740" s="313">
        <v>13.5</v>
      </c>
      <c r="H740" s="313">
        <v>0</v>
      </c>
      <c r="I740" s="313">
        <v>0</v>
      </c>
      <c r="J740" s="314">
        <v>0</v>
      </c>
    </row>
    <row r="741" spans="1:10" ht="15.75" customHeight="1" x14ac:dyDescent="0.5">
      <c r="A741" s="311"/>
      <c r="B741" s="312" t="s">
        <v>335</v>
      </c>
      <c r="C741" s="312"/>
      <c r="D741" s="332" t="s">
        <v>101</v>
      </c>
      <c r="E741" s="313">
        <v>0</v>
      </c>
      <c r="F741" s="313">
        <v>0</v>
      </c>
      <c r="G741" s="313">
        <v>0</v>
      </c>
      <c r="H741" s="313">
        <v>0</v>
      </c>
      <c r="I741" s="313">
        <v>0</v>
      </c>
      <c r="J741" s="313">
        <v>0</v>
      </c>
    </row>
    <row r="742" spans="1:10" ht="15.75" customHeight="1" x14ac:dyDescent="0.5">
      <c r="A742" s="311"/>
      <c r="B742" s="312" t="s">
        <v>336</v>
      </c>
      <c r="C742" s="312"/>
      <c r="D742" s="332" t="s">
        <v>101</v>
      </c>
      <c r="E742" s="313">
        <v>0</v>
      </c>
      <c r="F742" s="313">
        <v>0</v>
      </c>
      <c r="G742" s="313">
        <v>0</v>
      </c>
      <c r="H742" s="313">
        <v>0</v>
      </c>
      <c r="I742" s="313">
        <v>0</v>
      </c>
      <c r="J742" s="313">
        <v>0</v>
      </c>
    </row>
    <row r="743" spans="1:10" ht="15.75" customHeight="1" x14ac:dyDescent="0.5">
      <c r="A743" s="311"/>
      <c r="B743" s="312" t="s">
        <v>337</v>
      </c>
      <c r="C743" s="312"/>
      <c r="D743" s="332" t="s">
        <v>101</v>
      </c>
      <c r="E743" s="313">
        <v>0</v>
      </c>
      <c r="F743" s="313">
        <v>0</v>
      </c>
      <c r="G743" s="313">
        <v>0</v>
      </c>
      <c r="H743" s="313">
        <v>0</v>
      </c>
      <c r="I743" s="313">
        <v>0</v>
      </c>
      <c r="J743" s="313">
        <v>0</v>
      </c>
    </row>
    <row r="744" spans="1:10" ht="15.75" customHeight="1" x14ac:dyDescent="0.5">
      <c r="A744" s="311"/>
      <c r="B744" s="312" t="s">
        <v>338</v>
      </c>
      <c r="C744" s="312"/>
      <c r="D744" s="332" t="s">
        <v>101</v>
      </c>
      <c r="E744" s="313">
        <v>0</v>
      </c>
      <c r="F744" s="313">
        <v>0</v>
      </c>
      <c r="G744" s="313">
        <v>0</v>
      </c>
      <c r="H744" s="313">
        <v>0</v>
      </c>
      <c r="I744" s="313">
        <v>0</v>
      </c>
      <c r="J744" s="313">
        <v>0</v>
      </c>
    </row>
    <row r="745" spans="1:10" ht="15.75" customHeight="1" x14ac:dyDescent="0.5">
      <c r="A745" s="311"/>
      <c r="B745" s="312" t="s">
        <v>339</v>
      </c>
      <c r="C745" s="312"/>
      <c r="D745" s="332" t="s">
        <v>101</v>
      </c>
      <c r="E745" s="313">
        <v>0</v>
      </c>
      <c r="F745" s="313">
        <v>0</v>
      </c>
      <c r="G745" s="313">
        <v>0</v>
      </c>
      <c r="H745" s="313">
        <v>0</v>
      </c>
      <c r="I745" s="313">
        <v>0</v>
      </c>
      <c r="J745" s="313">
        <v>0</v>
      </c>
    </row>
    <row r="746" spans="1:10" ht="15.75" customHeight="1" x14ac:dyDescent="0.5">
      <c r="A746" s="311"/>
      <c r="B746" s="312" t="s">
        <v>340</v>
      </c>
      <c r="C746" s="312"/>
      <c r="D746" s="332" t="s">
        <v>101</v>
      </c>
      <c r="E746" s="313">
        <v>62.42</v>
      </c>
      <c r="F746" s="313">
        <v>56.262</v>
      </c>
      <c r="G746" s="313">
        <v>72.269000000000005</v>
      </c>
      <c r="H746" s="313">
        <v>51.332999999999998</v>
      </c>
      <c r="I746" s="313">
        <v>62.079000000000001</v>
      </c>
      <c r="J746" s="314">
        <v>68.813999999999993</v>
      </c>
    </row>
    <row r="747" spans="1:10" ht="15.75" customHeight="1" x14ac:dyDescent="0.5">
      <c r="A747" s="311"/>
      <c r="B747" s="312" t="s">
        <v>341</v>
      </c>
      <c r="C747" s="312"/>
      <c r="D747" s="332" t="s">
        <v>101</v>
      </c>
      <c r="E747" s="313">
        <v>206.31800000000001</v>
      </c>
      <c r="F747" s="313">
        <v>1637.509</v>
      </c>
      <c r="G747" s="313">
        <v>596.38900000000001</v>
      </c>
      <c r="H747" s="313">
        <v>3299.777</v>
      </c>
      <c r="I747" s="313">
        <v>715.96500000000003</v>
      </c>
      <c r="J747" s="314">
        <v>244.49799999999999</v>
      </c>
    </row>
    <row r="748" spans="1:10" ht="15.75" customHeight="1" x14ac:dyDescent="0.5">
      <c r="A748" s="311"/>
      <c r="B748" s="312" t="s">
        <v>342</v>
      </c>
      <c r="C748" s="312"/>
      <c r="D748" s="332" t="s">
        <v>101</v>
      </c>
      <c r="E748" s="313">
        <v>0</v>
      </c>
      <c r="F748" s="313">
        <v>0</v>
      </c>
      <c r="G748" s="313">
        <v>0</v>
      </c>
      <c r="H748" s="313">
        <v>0</v>
      </c>
      <c r="I748" s="313">
        <v>0</v>
      </c>
      <c r="J748" s="313">
        <v>0</v>
      </c>
    </row>
    <row r="749" spans="1:10" ht="15.75" customHeight="1" x14ac:dyDescent="0.5">
      <c r="A749" s="311"/>
      <c r="B749" s="312" t="s">
        <v>343</v>
      </c>
      <c r="C749" s="312"/>
      <c r="D749" s="332" t="s">
        <v>101</v>
      </c>
      <c r="E749" s="313">
        <v>0</v>
      </c>
      <c r="F749" s="313">
        <v>0</v>
      </c>
      <c r="G749" s="313">
        <v>0</v>
      </c>
      <c r="H749" s="313">
        <v>0</v>
      </c>
      <c r="I749" s="313">
        <v>0</v>
      </c>
      <c r="J749" s="313">
        <v>0</v>
      </c>
    </row>
    <row r="750" spans="1:10" ht="15.75" customHeight="1" x14ac:dyDescent="0.5">
      <c r="A750" s="311"/>
      <c r="B750" s="312" t="s">
        <v>344</v>
      </c>
      <c r="C750" s="312"/>
      <c r="D750" s="332" t="s">
        <v>101</v>
      </c>
      <c r="E750" s="313">
        <v>0</v>
      </c>
      <c r="F750" s="313">
        <v>0</v>
      </c>
      <c r="G750" s="313">
        <v>0</v>
      </c>
      <c r="H750" s="313">
        <v>0</v>
      </c>
      <c r="I750" s="313">
        <v>0</v>
      </c>
      <c r="J750" s="313">
        <v>0</v>
      </c>
    </row>
    <row r="751" spans="1:10" ht="15.75" customHeight="1" x14ac:dyDescent="0.5">
      <c r="A751" s="311"/>
      <c r="B751" s="312" t="s">
        <v>345</v>
      </c>
      <c r="C751" s="312"/>
      <c r="D751" s="332" t="s">
        <v>101</v>
      </c>
      <c r="E751" s="313">
        <v>0</v>
      </c>
      <c r="F751" s="313">
        <v>0</v>
      </c>
      <c r="G751" s="313">
        <v>0</v>
      </c>
      <c r="H751" s="313">
        <v>0</v>
      </c>
      <c r="I751" s="313">
        <v>0</v>
      </c>
      <c r="J751" s="313">
        <v>0</v>
      </c>
    </row>
    <row r="752" spans="1:10" ht="15.75" customHeight="1" x14ac:dyDescent="0.5">
      <c r="A752" s="311"/>
      <c r="B752" s="312" t="s">
        <v>346</v>
      </c>
      <c r="C752" s="312"/>
      <c r="D752" s="332" t="s">
        <v>101</v>
      </c>
      <c r="E752" s="313">
        <v>0</v>
      </c>
      <c r="F752" s="313">
        <v>0</v>
      </c>
      <c r="G752" s="313">
        <v>0</v>
      </c>
      <c r="H752" s="313">
        <v>0</v>
      </c>
      <c r="I752" s="313">
        <v>0</v>
      </c>
      <c r="J752" s="313">
        <v>0</v>
      </c>
    </row>
    <row r="753" spans="1:10" ht="15.75" customHeight="1" x14ac:dyDescent="0.5">
      <c r="A753" s="311"/>
      <c r="B753" s="312" t="s">
        <v>347</v>
      </c>
      <c r="C753" s="312"/>
      <c r="D753" s="332" t="s">
        <v>101</v>
      </c>
      <c r="E753" s="313">
        <v>0</v>
      </c>
      <c r="F753" s="313">
        <v>0</v>
      </c>
      <c r="G753" s="313">
        <v>0</v>
      </c>
      <c r="H753" s="313">
        <v>0</v>
      </c>
      <c r="I753" s="313">
        <v>0</v>
      </c>
      <c r="J753" s="313">
        <v>0</v>
      </c>
    </row>
    <row r="754" spans="1:10" ht="15.75" customHeight="1" x14ac:dyDescent="0.5">
      <c r="A754" s="311"/>
      <c r="B754" s="312" t="s">
        <v>348</v>
      </c>
      <c r="C754" s="312"/>
      <c r="D754" s="332" t="s">
        <v>101</v>
      </c>
      <c r="E754" s="313">
        <v>0</v>
      </c>
      <c r="F754" s="313">
        <v>0</v>
      </c>
      <c r="G754" s="313">
        <v>0</v>
      </c>
      <c r="H754" s="313">
        <v>0</v>
      </c>
      <c r="I754" s="313">
        <v>0</v>
      </c>
      <c r="J754" s="313">
        <v>0</v>
      </c>
    </row>
    <row r="755" spans="1:10" ht="15.75" customHeight="1" x14ac:dyDescent="0.5">
      <c r="A755" s="311"/>
      <c r="B755" s="312" t="s">
        <v>349</v>
      </c>
      <c r="C755" s="312"/>
      <c r="D755" s="332" t="s">
        <v>101</v>
      </c>
      <c r="E755" s="313">
        <v>0</v>
      </c>
      <c r="F755" s="313">
        <v>0</v>
      </c>
      <c r="G755" s="313">
        <v>0</v>
      </c>
      <c r="H755" s="313">
        <v>0</v>
      </c>
      <c r="I755" s="313">
        <v>0</v>
      </c>
      <c r="J755" s="313">
        <v>0</v>
      </c>
    </row>
    <row r="756" spans="1:10" ht="15.75" customHeight="1" x14ac:dyDescent="0.5">
      <c r="A756" s="311"/>
      <c r="B756" s="312" t="s">
        <v>350</v>
      </c>
      <c r="C756" s="312"/>
      <c r="D756" s="332" t="s">
        <v>101</v>
      </c>
      <c r="E756" s="313">
        <v>136.482</v>
      </c>
      <c r="F756" s="313">
        <v>125.01300000000001</v>
      </c>
      <c r="G756" s="313">
        <v>153.25800000000001</v>
      </c>
      <c r="H756" s="313">
        <v>130.35499999999999</v>
      </c>
      <c r="I756" s="313">
        <v>127.75</v>
      </c>
      <c r="J756" s="314">
        <v>158.56200000000001</v>
      </c>
    </row>
    <row r="757" spans="1:10" ht="15.75" customHeight="1" x14ac:dyDescent="0.5">
      <c r="A757" s="311"/>
      <c r="B757" s="312" t="s">
        <v>351</v>
      </c>
      <c r="C757" s="312"/>
      <c r="D757" s="332" t="s">
        <v>101</v>
      </c>
      <c r="E757" s="313">
        <v>0</v>
      </c>
      <c r="F757" s="313">
        <v>0</v>
      </c>
      <c r="G757" s="313">
        <v>0</v>
      </c>
      <c r="H757" s="313">
        <v>0</v>
      </c>
      <c r="I757" s="313">
        <v>0</v>
      </c>
      <c r="J757" s="313">
        <v>0</v>
      </c>
    </row>
    <row r="758" spans="1:10" ht="15.75" customHeight="1" x14ac:dyDescent="0.5">
      <c r="A758" s="311"/>
      <c r="B758" s="312" t="s">
        <v>352</v>
      </c>
      <c r="C758" s="312"/>
      <c r="D758" s="332" t="s">
        <v>101</v>
      </c>
      <c r="E758" s="313">
        <v>0</v>
      </c>
      <c r="F758" s="313">
        <v>0</v>
      </c>
      <c r="G758" s="313">
        <v>0</v>
      </c>
      <c r="H758" s="313">
        <v>0</v>
      </c>
      <c r="I758" s="313">
        <v>0</v>
      </c>
      <c r="J758" s="313">
        <v>0</v>
      </c>
    </row>
    <row r="759" spans="1:10" ht="15.75" customHeight="1" x14ac:dyDescent="0.5">
      <c r="A759" s="311"/>
      <c r="B759" s="312" t="s">
        <v>353</v>
      </c>
      <c r="C759" s="312"/>
      <c r="D759" s="332" t="s">
        <v>101</v>
      </c>
      <c r="E759" s="313">
        <v>0</v>
      </c>
      <c r="F759" s="313">
        <v>0</v>
      </c>
      <c r="G759" s="313">
        <v>0</v>
      </c>
      <c r="H759" s="313">
        <v>0</v>
      </c>
      <c r="I759" s="313">
        <v>0</v>
      </c>
      <c r="J759" s="313">
        <v>0</v>
      </c>
    </row>
    <row r="760" spans="1:10" ht="15.75" customHeight="1" x14ac:dyDescent="0.5">
      <c r="A760" s="311"/>
      <c r="B760" s="312" t="s">
        <v>354</v>
      </c>
      <c r="C760" s="312"/>
      <c r="D760" s="332" t="s">
        <v>101</v>
      </c>
      <c r="E760" s="313">
        <v>0</v>
      </c>
      <c r="F760" s="313">
        <v>0</v>
      </c>
      <c r="G760" s="313">
        <v>0</v>
      </c>
      <c r="H760" s="313">
        <v>0</v>
      </c>
      <c r="I760" s="313">
        <v>0</v>
      </c>
      <c r="J760" s="313">
        <v>0</v>
      </c>
    </row>
    <row r="761" spans="1:10" ht="15.75" customHeight="1" x14ac:dyDescent="0.5">
      <c r="A761" s="311"/>
      <c r="B761" s="312" t="s">
        <v>355</v>
      </c>
      <c r="C761" s="312"/>
      <c r="D761" s="332" t="s">
        <v>101</v>
      </c>
      <c r="E761" s="313">
        <v>0</v>
      </c>
      <c r="F761" s="313">
        <v>0</v>
      </c>
      <c r="G761" s="313">
        <v>0</v>
      </c>
      <c r="H761" s="313">
        <v>0</v>
      </c>
      <c r="I761" s="313">
        <v>0</v>
      </c>
      <c r="J761" s="313">
        <v>0</v>
      </c>
    </row>
    <row r="762" spans="1:10" ht="15.75" customHeight="1" x14ac:dyDescent="0.5">
      <c r="A762" s="311"/>
      <c r="B762" s="312" t="s">
        <v>356</v>
      </c>
      <c r="C762" s="312"/>
      <c r="D762" s="332" t="s">
        <v>101</v>
      </c>
      <c r="E762" s="313">
        <v>0</v>
      </c>
      <c r="F762" s="313">
        <v>0</v>
      </c>
      <c r="G762" s="313">
        <v>0</v>
      </c>
      <c r="H762" s="313">
        <v>0</v>
      </c>
      <c r="I762" s="313">
        <v>0</v>
      </c>
      <c r="J762" s="313">
        <v>0</v>
      </c>
    </row>
    <row r="763" spans="1:10" ht="15.75" customHeight="1" x14ac:dyDescent="0.5">
      <c r="A763" s="311"/>
      <c r="B763" s="312" t="s">
        <v>357</v>
      </c>
      <c r="C763" s="312"/>
      <c r="D763" s="332" t="s">
        <v>101</v>
      </c>
      <c r="E763" s="313">
        <v>67.241</v>
      </c>
      <c r="F763" s="313">
        <v>57.484000000000002</v>
      </c>
      <c r="G763" s="313">
        <v>78.975999999999999</v>
      </c>
      <c r="H763" s="313">
        <v>58.222999999999999</v>
      </c>
      <c r="I763" s="313">
        <v>58.372999999999998</v>
      </c>
      <c r="J763" s="314">
        <v>89.096999999999994</v>
      </c>
    </row>
    <row r="764" spans="1:10" ht="15.75" customHeight="1" x14ac:dyDescent="0.5">
      <c r="A764" s="311"/>
      <c r="B764" s="312" t="s">
        <v>358</v>
      </c>
      <c r="C764" s="312"/>
      <c r="D764" s="332" t="s">
        <v>101</v>
      </c>
      <c r="E764" s="313">
        <v>24.847000000000001</v>
      </c>
      <c r="F764" s="313">
        <v>21.283999999999999</v>
      </c>
      <c r="G764" s="313">
        <v>25.192</v>
      </c>
      <c r="H764" s="313">
        <v>17.914999999999999</v>
      </c>
      <c r="I764" s="313">
        <v>39.691000000000003</v>
      </c>
      <c r="J764" s="314">
        <v>24.616</v>
      </c>
    </row>
    <row r="765" spans="1:10" ht="15.75" customHeight="1" x14ac:dyDescent="0.5">
      <c r="A765" s="311"/>
      <c r="B765" s="312" t="s">
        <v>359</v>
      </c>
      <c r="C765" s="312"/>
      <c r="D765" s="332" t="s">
        <v>101</v>
      </c>
      <c r="E765" s="313">
        <v>0</v>
      </c>
      <c r="F765" s="313">
        <v>0</v>
      </c>
      <c r="G765" s="313">
        <v>0</v>
      </c>
      <c r="H765" s="313">
        <v>0</v>
      </c>
      <c r="I765" s="313">
        <v>0</v>
      </c>
      <c r="J765" s="313">
        <v>0</v>
      </c>
    </row>
    <row r="766" spans="1:10" ht="15.75" customHeight="1" x14ac:dyDescent="0.5">
      <c r="A766" s="311"/>
      <c r="B766" s="312" t="s">
        <v>360</v>
      </c>
      <c r="C766" s="312"/>
      <c r="D766" s="332" t="s">
        <v>101</v>
      </c>
      <c r="E766" s="313">
        <v>0</v>
      </c>
      <c r="F766" s="313">
        <v>0</v>
      </c>
      <c r="G766" s="313">
        <v>0</v>
      </c>
      <c r="H766" s="313">
        <v>0</v>
      </c>
      <c r="I766" s="313">
        <v>0</v>
      </c>
      <c r="J766" s="313">
        <v>0</v>
      </c>
    </row>
    <row r="767" spans="1:10" ht="15.75" customHeight="1" x14ac:dyDescent="0.5">
      <c r="A767" s="311"/>
      <c r="B767" s="312" t="s">
        <v>361</v>
      </c>
      <c r="C767" s="312"/>
      <c r="D767" s="332" t="s">
        <v>101</v>
      </c>
      <c r="E767" s="313">
        <v>0</v>
      </c>
      <c r="F767" s="313">
        <v>0</v>
      </c>
      <c r="G767" s="313">
        <v>0</v>
      </c>
      <c r="H767" s="313">
        <v>0</v>
      </c>
      <c r="I767" s="313">
        <v>0</v>
      </c>
      <c r="J767" s="313">
        <v>0</v>
      </c>
    </row>
    <row r="768" spans="1:10" ht="15.75" customHeight="1" x14ac:dyDescent="0.5">
      <c r="A768" s="311"/>
      <c r="B768" s="312" t="s">
        <v>362</v>
      </c>
      <c r="C768" s="312"/>
      <c r="D768" s="332" t="s">
        <v>101</v>
      </c>
      <c r="E768" s="313">
        <v>0</v>
      </c>
      <c r="F768" s="313">
        <v>0</v>
      </c>
      <c r="G768" s="313">
        <v>0</v>
      </c>
      <c r="H768" s="313">
        <v>0</v>
      </c>
      <c r="I768" s="313">
        <v>0</v>
      </c>
      <c r="J768" s="313">
        <v>0</v>
      </c>
    </row>
    <row r="769" spans="1:10" ht="15.75" customHeight="1" x14ac:dyDescent="0.5">
      <c r="A769" s="311"/>
      <c r="B769" s="312" t="s">
        <v>363</v>
      </c>
      <c r="C769" s="312"/>
      <c r="D769" s="332" t="s">
        <v>101</v>
      </c>
      <c r="E769" s="313">
        <v>0</v>
      </c>
      <c r="F769" s="313">
        <v>0</v>
      </c>
      <c r="G769" s="313">
        <v>0</v>
      </c>
      <c r="H769" s="313">
        <v>0</v>
      </c>
      <c r="I769" s="313">
        <v>0</v>
      </c>
      <c r="J769" s="313">
        <v>0</v>
      </c>
    </row>
    <row r="770" spans="1:10" ht="15.75" customHeight="1" x14ac:dyDescent="0.5">
      <c r="A770" s="311"/>
      <c r="B770" s="312" t="s">
        <v>364</v>
      </c>
      <c r="C770" s="312"/>
      <c r="D770" s="332" t="s">
        <v>101</v>
      </c>
      <c r="E770" s="313">
        <v>0</v>
      </c>
      <c r="F770" s="313">
        <v>0</v>
      </c>
      <c r="G770" s="313">
        <v>0</v>
      </c>
      <c r="H770" s="313">
        <v>0</v>
      </c>
      <c r="I770" s="313">
        <v>0</v>
      </c>
      <c r="J770" s="313">
        <v>0</v>
      </c>
    </row>
    <row r="771" spans="1:10" ht="15.75" customHeight="1" x14ac:dyDescent="0.5">
      <c r="A771" s="311"/>
      <c r="B771" s="312" t="s">
        <v>365</v>
      </c>
      <c r="C771" s="312"/>
      <c r="D771" s="332" t="s">
        <v>101</v>
      </c>
      <c r="E771" s="313">
        <v>144.43299999999999</v>
      </c>
      <c r="F771" s="313">
        <v>132.72999999999999</v>
      </c>
      <c r="G771" s="313">
        <v>147.62299999999999</v>
      </c>
      <c r="H771" s="313">
        <v>129.91200000000001</v>
      </c>
      <c r="I771" s="313">
        <v>4660.9380000000001</v>
      </c>
      <c r="J771" s="314">
        <v>7580.8980000000001</v>
      </c>
    </row>
    <row r="772" spans="1:10" ht="15.75" customHeight="1" x14ac:dyDescent="0.5">
      <c r="A772" s="311"/>
      <c r="B772" s="312" t="s">
        <v>366</v>
      </c>
      <c r="C772" s="312"/>
      <c r="D772" s="332" t="s">
        <v>101</v>
      </c>
      <c r="E772" s="313">
        <v>155.214</v>
      </c>
      <c r="F772" s="313">
        <v>145.43199999999999</v>
      </c>
      <c r="G772" s="313">
        <v>166.57056</v>
      </c>
      <c r="H772" s="313">
        <v>135.952</v>
      </c>
      <c r="I772" s="313">
        <v>132.93100000000001</v>
      </c>
      <c r="J772" s="314">
        <v>164.06899999999999</v>
      </c>
    </row>
    <row r="773" spans="1:10" ht="15.75" customHeight="1" x14ac:dyDescent="0.5">
      <c r="A773" s="311"/>
      <c r="B773" s="312" t="s">
        <v>367</v>
      </c>
      <c r="C773" s="312"/>
      <c r="D773" s="332" t="s">
        <v>101</v>
      </c>
      <c r="E773" s="313">
        <v>150.334</v>
      </c>
      <c r="F773" s="313">
        <v>133.71</v>
      </c>
      <c r="G773" s="313">
        <v>155.71100000000001</v>
      </c>
      <c r="H773" s="313">
        <v>137.274</v>
      </c>
      <c r="I773" s="313">
        <v>138.18700000000001</v>
      </c>
      <c r="J773" s="314">
        <v>162.65100000000001</v>
      </c>
    </row>
    <row r="774" spans="1:10" ht="15.75" customHeight="1" x14ac:dyDescent="0.5">
      <c r="A774" s="311"/>
      <c r="B774" s="312" t="s">
        <v>368</v>
      </c>
      <c r="C774" s="312"/>
      <c r="D774" s="332" t="s">
        <v>101</v>
      </c>
      <c r="E774" s="313">
        <v>0</v>
      </c>
      <c r="F774" s="313">
        <v>0</v>
      </c>
      <c r="G774" s="313">
        <v>0</v>
      </c>
      <c r="H774" s="313">
        <v>0</v>
      </c>
      <c r="I774" s="313">
        <v>0</v>
      </c>
      <c r="J774" s="313">
        <v>0</v>
      </c>
    </row>
    <row r="775" spans="1:10" ht="15.75" customHeight="1" x14ac:dyDescent="0.5">
      <c r="A775" s="311"/>
      <c r="B775" s="312" t="s">
        <v>369</v>
      </c>
      <c r="C775" s="312"/>
      <c r="D775" s="332" t="s">
        <v>101</v>
      </c>
      <c r="E775" s="313">
        <v>0</v>
      </c>
      <c r="F775" s="313">
        <v>0</v>
      </c>
      <c r="G775" s="313">
        <v>0</v>
      </c>
      <c r="H775" s="313">
        <v>0</v>
      </c>
      <c r="I775" s="313">
        <v>0</v>
      </c>
      <c r="J775" s="313">
        <v>0</v>
      </c>
    </row>
    <row r="776" spans="1:10" ht="15.75" customHeight="1" x14ac:dyDescent="0.5">
      <c r="A776" s="311"/>
      <c r="B776" s="312" t="s">
        <v>370</v>
      </c>
      <c r="C776" s="312"/>
      <c r="D776" s="332" t="s">
        <v>101</v>
      </c>
      <c r="E776" s="313">
        <v>0</v>
      </c>
      <c r="F776" s="313">
        <v>0</v>
      </c>
      <c r="G776" s="313">
        <v>0</v>
      </c>
      <c r="H776" s="313">
        <v>0</v>
      </c>
      <c r="I776" s="313">
        <v>0</v>
      </c>
      <c r="J776" s="313">
        <v>0</v>
      </c>
    </row>
    <row r="777" spans="1:10" ht="15.75" customHeight="1" x14ac:dyDescent="0.5">
      <c r="A777" s="311"/>
      <c r="B777" s="312"/>
      <c r="C777" s="312"/>
      <c r="D777" s="312"/>
      <c r="E777" s="313"/>
      <c r="F777" s="313"/>
      <c r="G777" s="313"/>
      <c r="H777" s="313"/>
      <c r="I777" s="313"/>
      <c r="J777" s="314"/>
    </row>
    <row r="778" spans="1:10" ht="15.75" customHeight="1" x14ac:dyDescent="0.25">
      <c r="A778" s="321" t="s">
        <v>125</v>
      </c>
      <c r="B778" s="322" t="s">
        <v>371</v>
      </c>
      <c r="C778" s="312"/>
      <c r="D778" s="312"/>
      <c r="E778" s="313"/>
      <c r="F778" s="313"/>
      <c r="G778" s="313"/>
      <c r="H778" s="313"/>
      <c r="I778" s="313"/>
      <c r="J778" s="314"/>
    </row>
    <row r="779" spans="1:10" ht="15.75" customHeight="1" x14ac:dyDescent="0.5">
      <c r="A779" s="311"/>
      <c r="B779" s="312" t="s">
        <v>372</v>
      </c>
      <c r="C779" s="312"/>
      <c r="D779" s="332" t="s">
        <v>101</v>
      </c>
      <c r="E779" s="313">
        <v>0</v>
      </c>
      <c r="F779" s="313">
        <v>0</v>
      </c>
      <c r="G779" s="313">
        <v>0</v>
      </c>
      <c r="H779" s="313">
        <v>0</v>
      </c>
      <c r="I779" s="313">
        <v>0</v>
      </c>
      <c r="J779" s="313">
        <v>0</v>
      </c>
    </row>
    <row r="780" spans="1:10" ht="15.75" customHeight="1" x14ac:dyDescent="0.5">
      <c r="A780" s="311"/>
      <c r="B780" s="312" t="s">
        <v>373</v>
      </c>
      <c r="C780" s="312"/>
      <c r="D780" s="332" t="s">
        <v>101</v>
      </c>
      <c r="E780" s="313">
        <v>0</v>
      </c>
      <c r="F780" s="313">
        <v>0</v>
      </c>
      <c r="G780" s="313">
        <v>0</v>
      </c>
      <c r="H780" s="313">
        <v>0</v>
      </c>
      <c r="I780" s="313">
        <v>0</v>
      </c>
      <c r="J780" s="313">
        <v>0</v>
      </c>
    </row>
    <row r="781" spans="1:10" ht="15.75" customHeight="1" x14ac:dyDescent="0.5">
      <c r="A781" s="311"/>
      <c r="B781" s="312" t="s">
        <v>374</v>
      </c>
      <c r="C781" s="312"/>
      <c r="D781" s="332" t="s">
        <v>101</v>
      </c>
      <c r="E781" s="313">
        <v>0</v>
      </c>
      <c r="F781" s="313">
        <v>0</v>
      </c>
      <c r="G781" s="313">
        <v>0</v>
      </c>
      <c r="H781" s="313">
        <v>0</v>
      </c>
      <c r="I781" s="313">
        <v>0</v>
      </c>
      <c r="J781" s="313">
        <v>0</v>
      </c>
    </row>
    <row r="782" spans="1:10" ht="15.75" customHeight="1" x14ac:dyDescent="0.5">
      <c r="A782" s="311"/>
      <c r="B782" s="312" t="s">
        <v>375</v>
      </c>
      <c r="C782" s="312"/>
      <c r="D782" s="332" t="s">
        <v>101</v>
      </c>
      <c r="E782" s="313">
        <v>0</v>
      </c>
      <c r="F782" s="313">
        <v>0</v>
      </c>
      <c r="G782" s="313">
        <v>0</v>
      </c>
      <c r="H782" s="313">
        <v>0</v>
      </c>
      <c r="I782" s="313">
        <v>0</v>
      </c>
      <c r="J782" s="313">
        <v>0</v>
      </c>
    </row>
    <row r="783" spans="1:10" ht="15.75" customHeight="1" x14ac:dyDescent="0.5">
      <c r="A783" s="311"/>
      <c r="B783" s="312" t="s">
        <v>376</v>
      </c>
      <c r="C783" s="312"/>
      <c r="D783" s="332" t="s">
        <v>101</v>
      </c>
      <c r="E783" s="313">
        <v>0</v>
      </c>
      <c r="F783" s="313">
        <v>0</v>
      </c>
      <c r="G783" s="313">
        <v>0</v>
      </c>
      <c r="H783" s="313">
        <v>0</v>
      </c>
      <c r="I783" s="313">
        <v>0</v>
      </c>
      <c r="J783" s="313">
        <v>0</v>
      </c>
    </row>
    <row r="784" spans="1:10" ht="15.75" customHeight="1" x14ac:dyDescent="0.5">
      <c r="A784" s="311"/>
      <c r="B784" s="312" t="s">
        <v>377</v>
      </c>
      <c r="C784" s="312"/>
      <c r="D784" s="332" t="s">
        <v>101</v>
      </c>
      <c r="E784" s="313">
        <v>0</v>
      </c>
      <c r="F784" s="313">
        <v>0</v>
      </c>
      <c r="G784" s="313">
        <v>0</v>
      </c>
      <c r="H784" s="313">
        <v>0</v>
      </c>
      <c r="I784" s="313">
        <v>0</v>
      </c>
      <c r="J784" s="313">
        <v>0</v>
      </c>
    </row>
    <row r="785" spans="1:10" ht="15.75" customHeight="1" x14ac:dyDescent="0.5">
      <c r="A785" s="311"/>
      <c r="B785" s="312" t="s">
        <v>378</v>
      </c>
      <c r="C785" s="312"/>
      <c r="D785" s="332" t="s">
        <v>101</v>
      </c>
      <c r="E785" s="313">
        <v>0</v>
      </c>
      <c r="F785" s="313">
        <v>0</v>
      </c>
      <c r="G785" s="313">
        <v>0</v>
      </c>
      <c r="H785" s="313">
        <v>0</v>
      </c>
      <c r="I785" s="313">
        <v>0</v>
      </c>
      <c r="J785" s="313">
        <v>0</v>
      </c>
    </row>
    <row r="786" spans="1:10" ht="15.75" customHeight="1" x14ac:dyDescent="0.5">
      <c r="A786" s="311"/>
      <c r="B786" s="312" t="s">
        <v>379</v>
      </c>
      <c r="C786" s="312"/>
      <c r="D786" s="332" t="s">
        <v>101</v>
      </c>
      <c r="E786" s="313">
        <v>0</v>
      </c>
      <c r="F786" s="313">
        <v>0</v>
      </c>
      <c r="G786" s="313">
        <v>0</v>
      </c>
      <c r="H786" s="313">
        <v>0</v>
      </c>
      <c r="I786" s="313">
        <v>0</v>
      </c>
      <c r="J786" s="313">
        <v>0</v>
      </c>
    </row>
    <row r="787" spans="1:10" ht="15.75" customHeight="1" x14ac:dyDescent="0.5">
      <c r="A787" s="311"/>
      <c r="B787" s="312" t="s">
        <v>380</v>
      </c>
      <c r="C787" s="312"/>
      <c r="D787" s="332" t="s">
        <v>101</v>
      </c>
      <c r="E787" s="313">
        <v>26.942</v>
      </c>
      <c r="F787" s="313">
        <v>24.613</v>
      </c>
      <c r="G787" s="313">
        <v>30.625</v>
      </c>
      <c r="H787" s="313">
        <v>26.477</v>
      </c>
      <c r="I787" s="313">
        <v>25.449000000000002</v>
      </c>
      <c r="J787" s="314">
        <v>33.274000000000001</v>
      </c>
    </row>
    <row r="788" spans="1:10" ht="15.75" customHeight="1" x14ac:dyDescent="0.5">
      <c r="A788" s="311"/>
      <c r="B788" s="312" t="s">
        <v>381</v>
      </c>
      <c r="C788" s="312"/>
      <c r="D788" s="332" t="s">
        <v>101</v>
      </c>
      <c r="E788" s="313">
        <v>0</v>
      </c>
      <c r="F788" s="313">
        <v>0</v>
      </c>
      <c r="G788" s="313">
        <v>0</v>
      </c>
      <c r="H788" s="313">
        <v>0</v>
      </c>
      <c r="I788" s="313">
        <v>0</v>
      </c>
      <c r="J788" s="313">
        <v>0</v>
      </c>
    </row>
    <row r="789" spans="1:10" ht="15.75" customHeight="1" x14ac:dyDescent="0.5">
      <c r="A789" s="311"/>
      <c r="B789" s="312" t="s">
        <v>382</v>
      </c>
      <c r="C789" s="312"/>
      <c r="D789" s="332" t="s">
        <v>101</v>
      </c>
      <c r="E789" s="313">
        <v>0</v>
      </c>
      <c r="F789" s="313">
        <v>0</v>
      </c>
      <c r="G789" s="313">
        <v>0</v>
      </c>
      <c r="H789" s="313">
        <v>0</v>
      </c>
      <c r="I789" s="313">
        <v>0</v>
      </c>
      <c r="J789" s="313">
        <v>0</v>
      </c>
    </row>
    <row r="790" spans="1:10" ht="15.75" customHeight="1" x14ac:dyDescent="0.5">
      <c r="A790" s="311"/>
      <c r="B790" s="312" t="s">
        <v>383</v>
      </c>
      <c r="C790" s="312"/>
      <c r="D790" s="332" t="s">
        <v>101</v>
      </c>
      <c r="E790" s="313">
        <v>0</v>
      </c>
      <c r="F790" s="313">
        <v>0</v>
      </c>
      <c r="G790" s="313">
        <v>0</v>
      </c>
      <c r="H790" s="313">
        <v>0</v>
      </c>
      <c r="I790" s="313">
        <v>0</v>
      </c>
      <c r="J790" s="313">
        <v>0</v>
      </c>
    </row>
    <row r="791" spans="1:10" ht="15.75" customHeight="1" x14ac:dyDescent="0.5">
      <c r="A791" s="311"/>
      <c r="B791" s="312" t="s">
        <v>384</v>
      </c>
      <c r="C791" s="312"/>
      <c r="D791" s="332" t="s">
        <v>101</v>
      </c>
      <c r="E791" s="313">
        <v>0</v>
      </c>
      <c r="F791" s="313">
        <v>0</v>
      </c>
      <c r="G791" s="313">
        <v>0</v>
      </c>
      <c r="H791" s="313">
        <v>0</v>
      </c>
      <c r="I791" s="313">
        <v>0</v>
      </c>
      <c r="J791" s="313">
        <v>0</v>
      </c>
    </row>
    <row r="792" spans="1:10" ht="15.75" customHeight="1" x14ac:dyDescent="0.5">
      <c r="A792" s="311"/>
      <c r="B792" s="312" t="s">
        <v>385</v>
      </c>
      <c r="C792" s="312"/>
      <c r="D792" s="332" t="s">
        <v>101</v>
      </c>
      <c r="E792" s="313">
        <v>0</v>
      </c>
      <c r="F792" s="313">
        <v>0</v>
      </c>
      <c r="G792" s="313">
        <v>0</v>
      </c>
      <c r="H792" s="313">
        <v>0</v>
      </c>
      <c r="I792" s="313">
        <v>0</v>
      </c>
      <c r="J792" s="313">
        <v>0</v>
      </c>
    </row>
    <row r="793" spans="1:10" ht="15.75" customHeight="1" x14ac:dyDescent="0.5">
      <c r="A793" s="311"/>
      <c r="B793" s="312" t="s">
        <v>386</v>
      </c>
      <c r="C793" s="312"/>
      <c r="D793" s="332" t="s">
        <v>101</v>
      </c>
      <c r="E793" s="313">
        <v>0</v>
      </c>
      <c r="F793" s="313">
        <v>0</v>
      </c>
      <c r="G793" s="313">
        <v>0</v>
      </c>
      <c r="H793" s="313">
        <v>0</v>
      </c>
      <c r="I793" s="313">
        <v>0</v>
      </c>
      <c r="J793" s="313">
        <v>0</v>
      </c>
    </row>
    <row r="794" spans="1:10" ht="15.75" customHeight="1" x14ac:dyDescent="0.5">
      <c r="A794" s="311"/>
      <c r="B794" s="312" t="s">
        <v>387</v>
      </c>
      <c r="C794" s="312"/>
      <c r="D794" s="332" t="s">
        <v>101</v>
      </c>
      <c r="E794" s="313">
        <v>0</v>
      </c>
      <c r="F794" s="313">
        <v>0</v>
      </c>
      <c r="G794" s="313">
        <v>0</v>
      </c>
      <c r="H794" s="313">
        <v>0</v>
      </c>
      <c r="I794" s="313">
        <v>0</v>
      </c>
      <c r="J794" s="313">
        <v>0</v>
      </c>
    </row>
    <row r="795" spans="1:10" ht="15.75" customHeight="1" x14ac:dyDescent="0.5">
      <c r="A795" s="311"/>
      <c r="B795" s="312" t="s">
        <v>388</v>
      </c>
      <c r="C795" s="312"/>
      <c r="D795" s="332" t="s">
        <v>101</v>
      </c>
      <c r="E795" s="313">
        <v>134419</v>
      </c>
      <c r="F795" s="313">
        <v>109135.5</v>
      </c>
      <c r="G795" s="313">
        <v>138162.5</v>
      </c>
      <c r="H795" s="313">
        <v>150452</v>
      </c>
      <c r="I795" s="313">
        <v>99170</v>
      </c>
      <c r="J795" s="314">
        <v>124887.5</v>
      </c>
    </row>
    <row r="796" spans="1:10" ht="15.75" customHeight="1" x14ac:dyDescent="0.5">
      <c r="A796" s="311"/>
      <c r="B796" s="312" t="s">
        <v>389</v>
      </c>
      <c r="C796" s="312"/>
      <c r="D796" s="332" t="s">
        <v>101</v>
      </c>
      <c r="E796" s="313">
        <v>0</v>
      </c>
      <c r="F796" s="313">
        <v>0</v>
      </c>
      <c r="G796" s="313">
        <v>0</v>
      </c>
      <c r="H796" s="313">
        <v>0</v>
      </c>
      <c r="I796" s="313">
        <v>0</v>
      </c>
      <c r="J796" s="313">
        <v>0</v>
      </c>
    </row>
    <row r="797" spans="1:10" ht="15.75" customHeight="1" x14ac:dyDescent="0.5">
      <c r="A797" s="311"/>
      <c r="B797" s="312" t="s">
        <v>390</v>
      </c>
      <c r="C797" s="312"/>
      <c r="D797" s="332" t="s">
        <v>101</v>
      </c>
      <c r="E797" s="313">
        <v>0</v>
      </c>
      <c r="F797" s="313">
        <v>0</v>
      </c>
      <c r="G797" s="313">
        <v>0</v>
      </c>
      <c r="H797" s="313">
        <v>0</v>
      </c>
      <c r="I797" s="313">
        <v>0</v>
      </c>
      <c r="J797" s="313">
        <v>0</v>
      </c>
    </row>
    <row r="798" spans="1:10" ht="15.75" customHeight="1" x14ac:dyDescent="0.5">
      <c r="A798" s="311"/>
      <c r="B798" s="312" t="s">
        <v>391</v>
      </c>
      <c r="C798" s="312"/>
      <c r="D798" s="332" t="s">
        <v>101</v>
      </c>
      <c r="E798" s="313">
        <v>0</v>
      </c>
      <c r="F798" s="313">
        <v>0</v>
      </c>
      <c r="G798" s="313">
        <v>0</v>
      </c>
      <c r="H798" s="313">
        <v>0</v>
      </c>
      <c r="I798" s="313">
        <v>0</v>
      </c>
      <c r="J798" s="313">
        <v>0</v>
      </c>
    </row>
    <row r="799" spans="1:10" ht="15.75" customHeight="1" x14ac:dyDescent="0.5">
      <c r="A799" s="311"/>
      <c r="B799" s="312" t="s">
        <v>392</v>
      </c>
      <c r="C799" s="312"/>
      <c r="D799" s="332" t="s">
        <v>101</v>
      </c>
      <c r="E799" s="313">
        <v>0</v>
      </c>
      <c r="F799" s="313">
        <v>0</v>
      </c>
      <c r="G799" s="313">
        <v>0</v>
      </c>
      <c r="H799" s="313">
        <v>0</v>
      </c>
      <c r="I799" s="313">
        <v>0</v>
      </c>
      <c r="J799" s="313">
        <v>0</v>
      </c>
    </row>
    <row r="800" spans="1:10" ht="15.75" customHeight="1" x14ac:dyDescent="0.5">
      <c r="A800" s="311"/>
      <c r="B800" s="312" t="s">
        <v>393</v>
      </c>
      <c r="C800" s="312"/>
      <c r="D800" s="332" t="s">
        <v>101</v>
      </c>
      <c r="E800" s="313">
        <v>0</v>
      </c>
      <c r="F800" s="313">
        <v>0</v>
      </c>
      <c r="G800" s="313">
        <v>0</v>
      </c>
      <c r="H800" s="313">
        <v>0</v>
      </c>
      <c r="I800" s="313">
        <v>0</v>
      </c>
      <c r="J800" s="313">
        <v>0</v>
      </c>
    </row>
    <row r="801" spans="1:10" ht="15.75" customHeight="1" x14ac:dyDescent="0.5">
      <c r="A801" s="311"/>
      <c r="B801" s="312" t="s">
        <v>394</v>
      </c>
      <c r="C801" s="312"/>
      <c r="D801" s="332" t="s">
        <v>101</v>
      </c>
      <c r="E801" s="313">
        <v>0</v>
      </c>
      <c r="F801" s="313">
        <v>0</v>
      </c>
      <c r="G801" s="313">
        <v>0</v>
      </c>
      <c r="H801" s="313">
        <v>0</v>
      </c>
      <c r="I801" s="313">
        <v>0</v>
      </c>
      <c r="J801" s="313">
        <v>0</v>
      </c>
    </row>
    <row r="802" spans="1:10" ht="15.75" customHeight="1" x14ac:dyDescent="0.5">
      <c r="A802" s="311"/>
      <c r="B802" s="312" t="s">
        <v>395</v>
      </c>
      <c r="C802" s="312"/>
      <c r="D802" s="332" t="s">
        <v>101</v>
      </c>
      <c r="E802" s="313">
        <v>0</v>
      </c>
      <c r="F802" s="313">
        <v>0</v>
      </c>
      <c r="G802" s="313">
        <v>0</v>
      </c>
      <c r="H802" s="313">
        <v>0</v>
      </c>
      <c r="I802" s="313">
        <v>0</v>
      </c>
      <c r="J802" s="313">
        <v>0</v>
      </c>
    </row>
    <row r="803" spans="1:10" ht="15.75" customHeight="1" x14ac:dyDescent="0.5">
      <c r="A803" s="311"/>
      <c r="B803" s="312" t="s">
        <v>396</v>
      </c>
      <c r="C803" s="312"/>
      <c r="D803" s="332" t="s">
        <v>101</v>
      </c>
      <c r="E803" s="313">
        <v>0</v>
      </c>
      <c r="F803" s="313">
        <v>0</v>
      </c>
      <c r="G803" s="313">
        <v>0</v>
      </c>
      <c r="H803" s="313">
        <v>0</v>
      </c>
      <c r="I803" s="313">
        <v>0</v>
      </c>
      <c r="J803" s="313">
        <v>0</v>
      </c>
    </row>
    <row r="804" spans="1:10" ht="15.75" customHeight="1" x14ac:dyDescent="0.5">
      <c r="A804" s="311"/>
      <c r="B804" s="312" t="s">
        <v>397</v>
      </c>
      <c r="C804" s="312"/>
      <c r="D804" s="332" t="s">
        <v>101</v>
      </c>
      <c r="E804" s="313">
        <v>0</v>
      </c>
      <c r="F804" s="313">
        <v>0</v>
      </c>
      <c r="G804" s="313">
        <v>0</v>
      </c>
      <c r="H804" s="313">
        <v>0</v>
      </c>
      <c r="I804" s="313">
        <v>0</v>
      </c>
      <c r="J804" s="313">
        <v>0</v>
      </c>
    </row>
    <row r="805" spans="1:10" ht="15.75" customHeight="1" x14ac:dyDescent="0.5">
      <c r="A805" s="311"/>
      <c r="B805" s="312" t="s">
        <v>398</v>
      </c>
      <c r="C805" s="312"/>
      <c r="D805" s="332" t="s">
        <v>101</v>
      </c>
      <c r="E805" s="313">
        <v>60.058999999999997</v>
      </c>
      <c r="F805" s="313">
        <v>52.4</v>
      </c>
      <c r="G805" s="313">
        <v>62.671999999999997</v>
      </c>
      <c r="H805" s="313">
        <v>39.939</v>
      </c>
      <c r="I805" s="313">
        <v>55.585000000000001</v>
      </c>
      <c r="J805" s="314">
        <v>52.572000000000003</v>
      </c>
    </row>
    <row r="806" spans="1:10" ht="15.75" customHeight="1" x14ac:dyDescent="0.5">
      <c r="A806" s="311"/>
      <c r="B806" s="312" t="s">
        <v>399</v>
      </c>
      <c r="C806" s="312"/>
      <c r="D806" s="332" t="s">
        <v>101</v>
      </c>
      <c r="E806" s="313">
        <v>0</v>
      </c>
      <c r="F806" s="313">
        <v>0</v>
      </c>
      <c r="G806" s="313">
        <v>0</v>
      </c>
      <c r="H806" s="313">
        <v>0</v>
      </c>
      <c r="I806" s="313">
        <v>0</v>
      </c>
      <c r="J806" s="313">
        <v>0</v>
      </c>
    </row>
    <row r="807" spans="1:10" ht="15.75" customHeight="1" x14ac:dyDescent="0.5">
      <c r="A807" s="311"/>
      <c r="B807" s="312" t="s">
        <v>400</v>
      </c>
      <c r="C807" s="312"/>
      <c r="D807" s="332" t="s">
        <v>101</v>
      </c>
      <c r="E807" s="313">
        <v>0</v>
      </c>
      <c r="F807" s="313">
        <v>0</v>
      </c>
      <c r="G807" s="313">
        <v>0</v>
      </c>
      <c r="H807" s="313">
        <v>0</v>
      </c>
      <c r="I807" s="313">
        <v>0</v>
      </c>
      <c r="J807" s="313">
        <v>0</v>
      </c>
    </row>
    <row r="808" spans="1:10" ht="15.75" customHeight="1" x14ac:dyDescent="0.5">
      <c r="A808" s="311"/>
      <c r="B808" s="312" t="s">
        <v>401</v>
      </c>
      <c r="C808" s="312"/>
      <c r="D808" s="332" t="s">
        <v>101</v>
      </c>
      <c r="E808" s="313">
        <v>0</v>
      </c>
      <c r="F808" s="313">
        <v>0</v>
      </c>
      <c r="G808" s="313">
        <v>0</v>
      </c>
      <c r="H808" s="313">
        <v>0</v>
      </c>
      <c r="I808" s="313">
        <v>0</v>
      </c>
      <c r="J808" s="313">
        <v>0</v>
      </c>
    </row>
    <row r="809" spans="1:10" ht="15.75" customHeight="1" x14ac:dyDescent="0.5">
      <c r="A809" s="311"/>
      <c r="B809" s="312" t="s">
        <v>402</v>
      </c>
      <c r="C809" s="312"/>
      <c r="D809" s="332" t="s">
        <v>101</v>
      </c>
      <c r="E809" s="313">
        <v>0</v>
      </c>
      <c r="F809" s="313">
        <v>0</v>
      </c>
      <c r="G809" s="313">
        <v>0</v>
      </c>
      <c r="H809" s="313">
        <v>0</v>
      </c>
      <c r="I809" s="313">
        <v>0</v>
      </c>
      <c r="J809" s="313">
        <v>0</v>
      </c>
    </row>
    <row r="810" spans="1:10" ht="15.75" customHeight="1" x14ac:dyDescent="0.5">
      <c r="A810" s="311"/>
      <c r="B810" s="312" t="s">
        <v>403</v>
      </c>
      <c r="C810" s="312"/>
      <c r="D810" s="332" t="s">
        <v>101</v>
      </c>
      <c r="E810" s="313">
        <v>0</v>
      </c>
      <c r="F810" s="313">
        <v>0</v>
      </c>
      <c r="G810" s="313">
        <v>0</v>
      </c>
      <c r="H810" s="313">
        <v>119.964</v>
      </c>
      <c r="I810" s="313">
        <v>103.35</v>
      </c>
      <c r="J810" s="314">
        <v>124.84</v>
      </c>
    </row>
    <row r="811" spans="1:10" ht="15.75" customHeight="1" x14ac:dyDescent="0.5">
      <c r="A811" s="311"/>
      <c r="B811" s="312" t="s">
        <v>404</v>
      </c>
      <c r="C811" s="312"/>
      <c r="D811" s="332" t="s">
        <v>101</v>
      </c>
      <c r="E811" s="313">
        <v>0</v>
      </c>
      <c r="F811" s="313">
        <v>0</v>
      </c>
      <c r="G811" s="313">
        <v>0</v>
      </c>
      <c r="H811" s="313">
        <v>0</v>
      </c>
      <c r="I811" s="313">
        <v>0</v>
      </c>
      <c r="J811" s="313">
        <v>0</v>
      </c>
    </row>
    <row r="812" spans="1:10" ht="15.75" customHeight="1" x14ac:dyDescent="0.5">
      <c r="A812" s="311"/>
      <c r="B812" s="312" t="s">
        <v>405</v>
      </c>
      <c r="C812" s="312"/>
      <c r="D812" s="332" t="s">
        <v>101</v>
      </c>
      <c r="E812" s="313">
        <v>0</v>
      </c>
      <c r="F812" s="313">
        <v>0</v>
      </c>
      <c r="G812" s="313">
        <v>0</v>
      </c>
      <c r="H812" s="313">
        <v>0</v>
      </c>
      <c r="I812" s="313">
        <v>0</v>
      </c>
      <c r="J812" s="313">
        <v>0</v>
      </c>
    </row>
    <row r="813" spans="1:10" ht="15.75" customHeight="1" x14ac:dyDescent="0.5">
      <c r="A813" s="311"/>
      <c r="B813" s="312" t="s">
        <v>406</v>
      </c>
      <c r="C813" s="312"/>
      <c r="D813" s="332" t="s">
        <v>101</v>
      </c>
      <c r="E813" s="313">
        <v>0</v>
      </c>
      <c r="F813" s="313">
        <v>0</v>
      </c>
      <c r="G813" s="313">
        <v>0</v>
      </c>
      <c r="H813" s="313">
        <v>0</v>
      </c>
      <c r="I813" s="313">
        <v>0</v>
      </c>
      <c r="J813" s="313">
        <v>0</v>
      </c>
    </row>
    <row r="814" spans="1:10" ht="15.75" customHeight="1" x14ac:dyDescent="0.5">
      <c r="A814" s="311"/>
      <c r="B814" s="312" t="s">
        <v>407</v>
      </c>
      <c r="C814" s="312"/>
      <c r="D814" s="332" t="s">
        <v>101</v>
      </c>
      <c r="E814" s="313">
        <v>0</v>
      </c>
      <c r="F814" s="313">
        <v>0</v>
      </c>
      <c r="G814" s="313">
        <v>0</v>
      </c>
      <c r="H814" s="313">
        <v>0</v>
      </c>
      <c r="I814" s="313">
        <v>0</v>
      </c>
      <c r="J814" s="313">
        <v>0</v>
      </c>
    </row>
    <row r="815" spans="1:10" ht="15.75" customHeight="1" x14ac:dyDescent="0.5">
      <c r="A815" s="311"/>
      <c r="B815" s="312" t="s">
        <v>408</v>
      </c>
      <c r="C815" s="312"/>
      <c r="D815" s="332" t="s">
        <v>101</v>
      </c>
      <c r="E815" s="313">
        <v>0</v>
      </c>
      <c r="F815" s="313">
        <v>0</v>
      </c>
      <c r="G815" s="313">
        <v>0</v>
      </c>
      <c r="H815" s="313">
        <v>0</v>
      </c>
      <c r="I815" s="313">
        <v>0</v>
      </c>
      <c r="J815" s="313">
        <v>0</v>
      </c>
    </row>
    <row r="816" spans="1:10" ht="15.75" customHeight="1" x14ac:dyDescent="0.5">
      <c r="A816" s="311"/>
      <c r="B816" s="312" t="s">
        <v>409</v>
      </c>
      <c r="C816" s="312"/>
      <c r="D816" s="332" t="s">
        <v>101</v>
      </c>
      <c r="E816" s="313">
        <v>0</v>
      </c>
      <c r="F816" s="313">
        <v>0</v>
      </c>
      <c r="G816" s="313">
        <v>0</v>
      </c>
      <c r="H816" s="313">
        <v>0</v>
      </c>
      <c r="I816" s="313">
        <v>0</v>
      </c>
      <c r="J816" s="313">
        <v>0</v>
      </c>
    </row>
    <row r="817" spans="1:10" ht="15.75" customHeight="1" x14ac:dyDescent="0.5">
      <c r="A817" s="311"/>
      <c r="B817" s="312" t="s">
        <v>410</v>
      </c>
      <c r="C817" s="312"/>
      <c r="D817" s="332" t="s">
        <v>101</v>
      </c>
      <c r="E817" s="313">
        <v>0</v>
      </c>
      <c r="F817" s="313">
        <v>0</v>
      </c>
      <c r="G817" s="313">
        <v>0</v>
      </c>
      <c r="H817" s="313">
        <v>0</v>
      </c>
      <c r="I817" s="313">
        <v>0</v>
      </c>
      <c r="J817" s="313">
        <v>0</v>
      </c>
    </row>
    <row r="818" spans="1:10" ht="15.75" customHeight="1" x14ac:dyDescent="0.5">
      <c r="A818" s="311"/>
      <c r="B818" s="312" t="s">
        <v>411</v>
      </c>
      <c r="C818" s="312"/>
      <c r="D818" s="332" t="s">
        <v>101</v>
      </c>
      <c r="E818" s="313">
        <v>282.61799999999999</v>
      </c>
      <c r="F818" s="313">
        <v>270.577</v>
      </c>
      <c r="G818" s="313">
        <v>306.64400000000001</v>
      </c>
      <c r="H818" s="313">
        <v>290.99299999999999</v>
      </c>
      <c r="I818" s="313">
        <v>250.96600000000001</v>
      </c>
      <c r="J818" s="314">
        <v>306.72300000000001</v>
      </c>
    </row>
    <row r="819" spans="1:10" ht="15.75" customHeight="1" x14ac:dyDescent="0.5">
      <c r="A819" s="311"/>
      <c r="B819" s="312" t="s">
        <v>412</v>
      </c>
      <c r="C819" s="312"/>
      <c r="D819" s="332" t="s">
        <v>101</v>
      </c>
      <c r="E819" s="313">
        <v>0</v>
      </c>
      <c r="F819" s="313">
        <v>0</v>
      </c>
      <c r="G819" s="313">
        <v>0</v>
      </c>
      <c r="H819" s="313">
        <v>0</v>
      </c>
      <c r="I819" s="313">
        <v>0</v>
      </c>
      <c r="J819" s="313">
        <v>0</v>
      </c>
    </row>
    <row r="820" spans="1:10" ht="15.75" customHeight="1" x14ac:dyDescent="0.5">
      <c r="A820" s="311"/>
      <c r="B820" s="312" t="s">
        <v>413</v>
      </c>
      <c r="C820" s="312"/>
      <c r="D820" s="332" t="s">
        <v>101</v>
      </c>
      <c r="E820" s="313">
        <v>89334.750200000097</v>
      </c>
      <c r="F820" s="313">
        <v>78948.636899999998</v>
      </c>
      <c r="G820" s="313">
        <v>96017.858900000007</v>
      </c>
      <c r="H820" s="313">
        <v>105354.42170000001</v>
      </c>
      <c r="I820" s="313">
        <v>95216.740900000106</v>
      </c>
      <c r="J820" s="314">
        <v>89516.127259999994</v>
      </c>
    </row>
    <row r="821" spans="1:10" ht="15.75" customHeight="1" x14ac:dyDescent="0.5">
      <c r="A821" s="311"/>
      <c r="B821" s="312" t="s">
        <v>414</v>
      </c>
      <c r="C821" s="312"/>
      <c r="D821" s="332" t="s">
        <v>101</v>
      </c>
      <c r="E821" s="313">
        <v>52.594999999999999</v>
      </c>
      <c r="F821" s="313">
        <v>40.976999999999997</v>
      </c>
      <c r="G821" s="313">
        <v>1918.6849999999999</v>
      </c>
      <c r="H821" s="313">
        <v>5146.1989999999996</v>
      </c>
      <c r="I821" s="313">
        <v>3775.79</v>
      </c>
      <c r="J821" s="314">
        <v>7678.2879999999996</v>
      </c>
    </row>
    <row r="822" spans="1:10" ht="15.75" customHeight="1" x14ac:dyDescent="0.5">
      <c r="A822" s="311"/>
      <c r="B822" s="312" t="s">
        <v>415</v>
      </c>
      <c r="C822" s="312"/>
      <c r="D822" s="332" t="s">
        <v>101</v>
      </c>
      <c r="E822" s="313">
        <v>0</v>
      </c>
      <c r="F822" s="313">
        <v>0</v>
      </c>
      <c r="G822" s="313">
        <v>0</v>
      </c>
      <c r="H822" s="313">
        <v>0</v>
      </c>
      <c r="I822" s="313">
        <v>0</v>
      </c>
      <c r="J822" s="313">
        <v>0</v>
      </c>
    </row>
    <row r="823" spans="1:10" ht="15.75" customHeight="1" x14ac:dyDescent="0.5">
      <c r="A823" s="311"/>
      <c r="B823" s="312" t="s">
        <v>416</v>
      </c>
      <c r="C823" s="312"/>
      <c r="D823" s="332" t="s">
        <v>101</v>
      </c>
      <c r="E823" s="313">
        <v>0</v>
      </c>
      <c r="F823" s="313">
        <v>0</v>
      </c>
      <c r="G823" s="313">
        <v>0</v>
      </c>
      <c r="H823" s="313">
        <v>0</v>
      </c>
      <c r="I823" s="313">
        <v>0</v>
      </c>
      <c r="J823" s="313">
        <v>0</v>
      </c>
    </row>
    <row r="824" spans="1:10" ht="15.75" customHeight="1" x14ac:dyDescent="0.5">
      <c r="A824" s="311"/>
      <c r="B824" s="312" t="s">
        <v>417</v>
      </c>
      <c r="C824" s="312"/>
      <c r="D824" s="332" t="s">
        <v>101</v>
      </c>
      <c r="E824" s="313">
        <v>142.71199999999999</v>
      </c>
      <c r="F824" s="313">
        <v>81.971999999999994</v>
      </c>
      <c r="G824" s="313">
        <v>98.516999999999996</v>
      </c>
      <c r="H824" s="313">
        <v>65.242000000000004</v>
      </c>
      <c r="I824" s="313">
        <v>55.152000000000001</v>
      </c>
      <c r="J824" s="314">
        <v>63.064999999999998</v>
      </c>
    </row>
    <row r="825" spans="1:10" ht="15.75" customHeight="1" x14ac:dyDescent="0.5">
      <c r="A825" s="311"/>
      <c r="B825" s="312" t="s">
        <v>418</v>
      </c>
      <c r="C825" s="312"/>
      <c r="D825" s="332" t="s">
        <v>101</v>
      </c>
      <c r="E825" s="313">
        <v>36.094999999999999</v>
      </c>
      <c r="F825" s="313">
        <v>31.117999999999999</v>
      </c>
      <c r="G825" s="313">
        <v>33.234000000000002</v>
      </c>
      <c r="H825" s="313">
        <v>32.738999999999997</v>
      </c>
      <c r="I825" s="313">
        <v>36.252000000000002</v>
      </c>
      <c r="J825" s="314">
        <v>53.11</v>
      </c>
    </row>
    <row r="826" spans="1:10" ht="15.75" customHeight="1" x14ac:dyDescent="0.5">
      <c r="A826" s="311"/>
      <c r="B826" s="312" t="s">
        <v>419</v>
      </c>
      <c r="C826" s="312"/>
      <c r="D826" s="332" t="s">
        <v>101</v>
      </c>
      <c r="E826" s="313">
        <v>3822.6975000000002</v>
      </c>
      <c r="F826" s="313">
        <v>5298.4070000000002</v>
      </c>
      <c r="G826" s="313">
        <v>5513.1120000000001</v>
      </c>
      <c r="H826" s="313">
        <v>4201.8720000000003</v>
      </c>
      <c r="I826" s="313">
        <v>1510.2629999999999</v>
      </c>
      <c r="J826" s="314">
        <v>3545.4560000000001</v>
      </c>
    </row>
    <row r="827" spans="1:10" ht="15.75" customHeight="1" x14ac:dyDescent="0.5">
      <c r="A827" s="311"/>
      <c r="B827" s="312" t="s">
        <v>420</v>
      </c>
      <c r="C827" s="312"/>
      <c r="D827" s="332" t="s">
        <v>101</v>
      </c>
      <c r="E827" s="313">
        <v>0</v>
      </c>
      <c r="F827" s="313">
        <v>0</v>
      </c>
      <c r="G827" s="313">
        <v>0</v>
      </c>
      <c r="H827" s="313">
        <v>0</v>
      </c>
      <c r="I827" s="313">
        <v>0</v>
      </c>
      <c r="J827" s="313">
        <v>0</v>
      </c>
    </row>
    <row r="828" spans="1:10" ht="15.75" customHeight="1" x14ac:dyDescent="0.5">
      <c r="A828" s="311"/>
      <c r="B828" s="312" t="s">
        <v>421</v>
      </c>
      <c r="C828" s="312"/>
      <c r="D828" s="332" t="s">
        <v>101</v>
      </c>
      <c r="E828" s="313">
        <v>0</v>
      </c>
      <c r="F828" s="313">
        <v>0</v>
      </c>
      <c r="G828" s="313">
        <v>0</v>
      </c>
      <c r="H828" s="313">
        <v>0</v>
      </c>
      <c r="I828" s="313">
        <v>0</v>
      </c>
      <c r="J828" s="313">
        <v>0</v>
      </c>
    </row>
    <row r="829" spans="1:10" ht="15.75" customHeight="1" x14ac:dyDescent="0.5">
      <c r="A829" s="311"/>
      <c r="B829" s="312" t="s">
        <v>422</v>
      </c>
      <c r="C829" s="312"/>
      <c r="D829" s="332" t="s">
        <v>101</v>
      </c>
      <c r="E829" s="313">
        <v>0</v>
      </c>
      <c r="F829" s="313">
        <v>0</v>
      </c>
      <c r="G829" s="313">
        <v>0</v>
      </c>
      <c r="H829" s="313">
        <v>0</v>
      </c>
      <c r="I829" s="313">
        <v>0</v>
      </c>
      <c r="J829" s="313">
        <v>0</v>
      </c>
    </row>
    <row r="830" spans="1:10" ht="15.75" customHeight="1" x14ac:dyDescent="0.5">
      <c r="A830" s="311"/>
      <c r="B830" s="312" t="s">
        <v>423</v>
      </c>
      <c r="C830" s="312"/>
      <c r="D830" s="332" t="s">
        <v>101</v>
      </c>
      <c r="E830" s="313">
        <v>418.06599999999997</v>
      </c>
      <c r="F830" s="313">
        <v>345.03699999999998</v>
      </c>
      <c r="G830" s="313">
        <v>416.55399999999997</v>
      </c>
      <c r="H830" s="313">
        <v>359.04300000000001</v>
      </c>
      <c r="I830" s="313">
        <v>306.923</v>
      </c>
      <c r="J830" s="314">
        <v>465.637</v>
      </c>
    </row>
    <row r="831" spans="1:10" ht="15.75" customHeight="1" x14ac:dyDescent="0.5">
      <c r="A831" s="311"/>
      <c r="B831" s="312" t="s">
        <v>424</v>
      </c>
      <c r="C831" s="312"/>
      <c r="D831" s="332" t="s">
        <v>101</v>
      </c>
      <c r="E831" s="313">
        <v>0</v>
      </c>
      <c r="F831" s="313">
        <v>0</v>
      </c>
      <c r="G831" s="313">
        <v>0</v>
      </c>
      <c r="H831" s="313">
        <v>0</v>
      </c>
      <c r="I831" s="313">
        <v>0</v>
      </c>
      <c r="J831" s="313">
        <v>0</v>
      </c>
    </row>
    <row r="832" spans="1:10" ht="15.75" customHeight="1" x14ac:dyDescent="0.5">
      <c r="A832" s="311"/>
      <c r="B832" s="312" t="s">
        <v>425</v>
      </c>
      <c r="C832" s="312"/>
      <c r="D832" s="332" t="s">
        <v>101</v>
      </c>
      <c r="E832" s="313">
        <v>1953.6717510000001</v>
      </c>
      <c r="F832" s="313">
        <v>1691.278</v>
      </c>
      <c r="G832" s="313">
        <v>2228.92</v>
      </c>
      <c r="H832" s="313">
        <v>2013.5340000000001</v>
      </c>
      <c r="I832" s="313">
        <v>1813.42</v>
      </c>
      <c r="J832" s="314">
        <v>2636.23</v>
      </c>
    </row>
    <row r="833" spans="1:10" ht="15.75" customHeight="1" x14ac:dyDescent="0.5">
      <c r="A833" s="311"/>
      <c r="B833" s="312" t="s">
        <v>426</v>
      </c>
      <c r="C833" s="312"/>
      <c r="D833" s="332" t="s">
        <v>101</v>
      </c>
      <c r="E833" s="313">
        <v>0</v>
      </c>
      <c r="F833" s="313">
        <v>0</v>
      </c>
      <c r="G833" s="313">
        <v>0</v>
      </c>
      <c r="H833" s="313">
        <v>0</v>
      </c>
      <c r="I833" s="313">
        <v>0</v>
      </c>
      <c r="J833" s="313">
        <v>0</v>
      </c>
    </row>
    <row r="834" spans="1:10" ht="15.75" customHeight="1" x14ac:dyDescent="0.5">
      <c r="A834" s="311"/>
      <c r="B834" s="312" t="s">
        <v>427</v>
      </c>
      <c r="C834" s="312"/>
      <c r="D834" s="332" t="s">
        <v>101</v>
      </c>
      <c r="E834" s="313">
        <v>105.89400000000001</v>
      </c>
      <c r="F834" s="313">
        <v>99.808000000000007</v>
      </c>
      <c r="G834" s="313">
        <v>130.791</v>
      </c>
      <c r="H834" s="313">
        <v>145.392</v>
      </c>
      <c r="I834" s="313">
        <v>117.405</v>
      </c>
      <c r="J834" s="314">
        <v>138.91</v>
      </c>
    </row>
    <row r="835" spans="1:10" ht="15.75" customHeight="1" x14ac:dyDescent="0.5">
      <c r="A835" s="311"/>
      <c r="B835" s="312" t="s">
        <v>428</v>
      </c>
      <c r="C835" s="312"/>
      <c r="D835" s="332" t="s">
        <v>101</v>
      </c>
      <c r="E835" s="313">
        <v>0</v>
      </c>
      <c r="F835" s="313">
        <v>0</v>
      </c>
      <c r="G835" s="313">
        <v>0</v>
      </c>
      <c r="H835" s="313">
        <v>0</v>
      </c>
      <c r="I835" s="313">
        <v>0</v>
      </c>
      <c r="J835" s="313">
        <v>0</v>
      </c>
    </row>
    <row r="836" spans="1:10" ht="15.75" customHeight="1" x14ac:dyDescent="0.5">
      <c r="A836" s="311"/>
      <c r="B836" s="312" t="s">
        <v>429</v>
      </c>
      <c r="C836" s="312"/>
      <c r="D836" s="332" t="s">
        <v>101</v>
      </c>
      <c r="E836" s="313">
        <v>0</v>
      </c>
      <c r="F836" s="313">
        <v>0</v>
      </c>
      <c r="G836" s="313">
        <v>0</v>
      </c>
      <c r="H836" s="313">
        <v>0</v>
      </c>
      <c r="I836" s="313">
        <v>0</v>
      </c>
      <c r="J836" s="313">
        <v>0</v>
      </c>
    </row>
    <row r="837" spans="1:10" ht="15.75" customHeight="1" x14ac:dyDescent="0.5">
      <c r="A837" s="311"/>
      <c r="B837" s="312" t="s">
        <v>430</v>
      </c>
      <c r="C837" s="312"/>
      <c r="D837" s="332" t="s">
        <v>101</v>
      </c>
      <c r="E837" s="313">
        <v>0</v>
      </c>
      <c r="F837" s="313">
        <v>0</v>
      </c>
      <c r="G837" s="313">
        <v>0</v>
      </c>
      <c r="H837" s="313">
        <v>119.964</v>
      </c>
      <c r="I837" s="313">
        <v>103.35</v>
      </c>
      <c r="J837" s="314">
        <v>124.84</v>
      </c>
    </row>
    <row r="838" spans="1:10" ht="15.75" customHeight="1" x14ac:dyDescent="0.5">
      <c r="A838" s="311"/>
      <c r="B838" s="312" t="s">
        <v>431</v>
      </c>
      <c r="C838" s="312"/>
      <c r="D838" s="332" t="s">
        <v>101</v>
      </c>
      <c r="E838" s="313">
        <v>5380</v>
      </c>
      <c r="F838" s="313">
        <v>4940</v>
      </c>
      <c r="G838" s="313">
        <v>1320</v>
      </c>
      <c r="H838" s="313">
        <v>220</v>
      </c>
      <c r="I838" s="313">
        <v>0</v>
      </c>
      <c r="J838" s="314">
        <v>0</v>
      </c>
    </row>
    <row r="839" spans="1:10" ht="15.75" customHeight="1" x14ac:dyDescent="0.5">
      <c r="A839" s="311"/>
      <c r="B839" s="312" t="s">
        <v>432</v>
      </c>
      <c r="C839" s="312"/>
      <c r="D839" s="332" t="s">
        <v>101</v>
      </c>
      <c r="E839" s="313">
        <v>0</v>
      </c>
      <c r="F839" s="313">
        <v>0</v>
      </c>
      <c r="G839" s="313">
        <v>0</v>
      </c>
      <c r="H839" s="313">
        <v>0</v>
      </c>
      <c r="I839" s="313">
        <v>0</v>
      </c>
      <c r="J839" s="313">
        <v>0</v>
      </c>
    </row>
    <row r="840" spans="1:10" ht="15.75" customHeight="1" x14ac:dyDescent="0.5">
      <c r="A840" s="311"/>
      <c r="B840" s="312"/>
      <c r="C840" s="312"/>
      <c r="D840" s="312"/>
      <c r="E840" s="313"/>
      <c r="F840" s="313"/>
      <c r="G840" s="313"/>
      <c r="H840" s="313"/>
      <c r="I840" s="313"/>
      <c r="J840" s="314"/>
    </row>
    <row r="841" spans="1:10" ht="15.75" customHeight="1" x14ac:dyDescent="0.25">
      <c r="A841" s="321" t="s">
        <v>52</v>
      </c>
      <c r="B841" s="322" t="s">
        <v>433</v>
      </c>
      <c r="C841" s="312"/>
      <c r="D841" s="312"/>
      <c r="E841" s="313"/>
      <c r="F841" s="313"/>
      <c r="G841" s="313"/>
      <c r="H841" s="313"/>
      <c r="I841" s="313"/>
      <c r="J841" s="314"/>
    </row>
    <row r="842" spans="1:10" ht="15.75" customHeight="1" x14ac:dyDescent="0.5">
      <c r="A842" s="311"/>
      <c r="B842" s="312" t="s">
        <v>434</v>
      </c>
      <c r="C842" s="312"/>
      <c r="D842" s="332" t="s">
        <v>101</v>
      </c>
      <c r="E842" s="313">
        <v>28.891999999999999</v>
      </c>
      <c r="F842" s="313">
        <v>21.494</v>
      </c>
      <c r="G842" s="313">
        <v>17.808</v>
      </c>
      <c r="H842" s="313">
        <v>14.686999999999999</v>
      </c>
      <c r="I842" s="313">
        <v>24.917000000000002</v>
      </c>
      <c r="J842" s="314">
        <v>20.103999999999999</v>
      </c>
    </row>
    <row r="843" spans="1:10" ht="15.75" customHeight="1" x14ac:dyDescent="0.5">
      <c r="A843" s="311"/>
      <c r="B843" s="312" t="s">
        <v>435</v>
      </c>
      <c r="C843" s="312"/>
      <c r="D843" s="332" t="s">
        <v>101</v>
      </c>
      <c r="E843" s="313">
        <v>24.834</v>
      </c>
      <c r="F843" s="313">
        <v>15.835000000000001</v>
      </c>
      <c r="G843" s="313">
        <v>18.141999999999999</v>
      </c>
      <c r="H843" s="313">
        <v>19.850000000000001</v>
      </c>
      <c r="I843" s="313">
        <v>29.001999999999999</v>
      </c>
      <c r="J843" s="314">
        <v>28.363</v>
      </c>
    </row>
    <row r="844" spans="1:10" ht="15.75" customHeight="1" x14ac:dyDescent="0.5">
      <c r="A844" s="311"/>
      <c r="B844" s="312" t="s">
        <v>436</v>
      </c>
      <c r="C844" s="312"/>
      <c r="D844" s="332" t="s">
        <v>101</v>
      </c>
      <c r="E844" s="313">
        <v>0</v>
      </c>
      <c r="F844" s="313">
        <v>0</v>
      </c>
      <c r="G844" s="313">
        <v>0</v>
      </c>
      <c r="H844" s="313">
        <v>0</v>
      </c>
      <c r="I844" s="313">
        <v>0</v>
      </c>
      <c r="J844" s="313">
        <v>0</v>
      </c>
    </row>
    <row r="845" spans="1:10" ht="15.75" customHeight="1" x14ac:dyDescent="0.5">
      <c r="A845" s="311"/>
      <c r="B845" s="312" t="s">
        <v>437</v>
      </c>
      <c r="C845" s="312"/>
      <c r="D845" s="332" t="s">
        <v>101</v>
      </c>
      <c r="E845" s="313">
        <v>17.867000000000001</v>
      </c>
      <c r="F845" s="313">
        <v>11.698</v>
      </c>
      <c r="G845" s="313">
        <v>13.599</v>
      </c>
      <c r="H845" s="313">
        <v>15.992000000000001</v>
      </c>
      <c r="I845" s="313">
        <v>9.8800000000000008</v>
      </c>
      <c r="J845" s="314">
        <v>19.524000000000001</v>
      </c>
    </row>
    <row r="846" spans="1:10" ht="15.75" customHeight="1" x14ac:dyDescent="0.5">
      <c r="A846" s="311"/>
      <c r="B846" s="312" t="s">
        <v>438</v>
      </c>
      <c r="C846" s="312"/>
      <c r="D846" s="332" t="s">
        <v>101</v>
      </c>
      <c r="E846" s="313">
        <v>15.617000000000001</v>
      </c>
      <c r="F846" s="313">
        <v>9.5980000000000008</v>
      </c>
      <c r="G846" s="313">
        <v>14.725</v>
      </c>
      <c r="H846" s="313">
        <v>14.852</v>
      </c>
      <c r="I846" s="313">
        <v>18.984000000000002</v>
      </c>
      <c r="J846" s="314">
        <v>25.481020999999998</v>
      </c>
    </row>
    <row r="847" spans="1:10" ht="15.75" customHeight="1" x14ac:dyDescent="0.5">
      <c r="A847" s="311"/>
      <c r="B847" s="312" t="s">
        <v>439</v>
      </c>
      <c r="C847" s="312"/>
      <c r="D847" s="332" t="s">
        <v>101</v>
      </c>
      <c r="E847" s="313">
        <v>0</v>
      </c>
      <c r="F847" s="313">
        <v>0</v>
      </c>
      <c r="G847" s="313">
        <v>0</v>
      </c>
      <c r="H847" s="313">
        <v>0</v>
      </c>
      <c r="I847" s="313">
        <v>0</v>
      </c>
      <c r="J847" s="313">
        <v>0</v>
      </c>
    </row>
    <row r="848" spans="1:10" ht="15.75" customHeight="1" x14ac:dyDescent="0.5">
      <c r="A848" s="311"/>
      <c r="B848" s="312" t="s">
        <v>440</v>
      </c>
      <c r="C848" s="312"/>
      <c r="D848" s="332" t="s">
        <v>101</v>
      </c>
      <c r="E848" s="313">
        <v>0</v>
      </c>
      <c r="F848" s="313">
        <v>0</v>
      </c>
      <c r="G848" s="313">
        <v>0</v>
      </c>
      <c r="H848" s="313">
        <v>0</v>
      </c>
      <c r="I848" s="313">
        <v>0</v>
      </c>
      <c r="J848" s="313">
        <v>0</v>
      </c>
    </row>
    <row r="849" spans="1:10" ht="15.75" customHeight="1" x14ac:dyDescent="0.5">
      <c r="A849" s="311"/>
      <c r="B849" s="312" t="s">
        <v>441</v>
      </c>
      <c r="C849" s="312"/>
      <c r="D849" s="332" t="s">
        <v>101</v>
      </c>
      <c r="E849" s="313">
        <v>0</v>
      </c>
      <c r="F849" s="313">
        <v>0</v>
      </c>
      <c r="G849" s="313">
        <v>0</v>
      </c>
      <c r="H849" s="313">
        <v>0</v>
      </c>
      <c r="I849" s="313">
        <v>0</v>
      </c>
      <c r="J849" s="313">
        <v>0</v>
      </c>
    </row>
    <row r="850" spans="1:10" ht="15.75" customHeight="1" x14ac:dyDescent="0.5">
      <c r="A850" s="311"/>
      <c r="B850" s="312" t="s">
        <v>442</v>
      </c>
      <c r="C850" s="312"/>
      <c r="D850" s="332" t="s">
        <v>101</v>
      </c>
      <c r="E850" s="313">
        <v>0</v>
      </c>
      <c r="F850" s="313">
        <v>0</v>
      </c>
      <c r="G850" s="313">
        <v>0</v>
      </c>
      <c r="H850" s="313">
        <v>0</v>
      </c>
      <c r="I850" s="313">
        <v>0</v>
      </c>
      <c r="J850" s="313">
        <v>0</v>
      </c>
    </row>
    <row r="851" spans="1:10" ht="15.75" customHeight="1" x14ac:dyDescent="0.5">
      <c r="A851" s="311"/>
      <c r="B851" s="312" t="s">
        <v>443</v>
      </c>
      <c r="C851" s="312"/>
      <c r="D851" s="332" t="s">
        <v>101</v>
      </c>
      <c r="E851" s="313">
        <v>0</v>
      </c>
      <c r="F851" s="313">
        <v>0</v>
      </c>
      <c r="G851" s="313">
        <v>0</v>
      </c>
      <c r="H851" s="313">
        <v>0</v>
      </c>
      <c r="I851" s="313">
        <v>0</v>
      </c>
      <c r="J851" s="313">
        <v>0</v>
      </c>
    </row>
    <row r="852" spans="1:10" ht="15.75" customHeight="1" x14ac:dyDescent="0.5">
      <c r="A852" s="311"/>
      <c r="B852" s="312" t="s">
        <v>444</v>
      </c>
      <c r="C852" s="312"/>
      <c r="D852" s="332" t="s">
        <v>101</v>
      </c>
      <c r="E852" s="313">
        <v>0</v>
      </c>
      <c r="F852" s="313">
        <v>0</v>
      </c>
      <c r="G852" s="313">
        <v>0</v>
      </c>
      <c r="H852" s="313">
        <v>0</v>
      </c>
      <c r="I852" s="313">
        <v>0</v>
      </c>
      <c r="J852" s="313">
        <v>0</v>
      </c>
    </row>
    <row r="853" spans="1:10" ht="15.75" customHeight="1" x14ac:dyDescent="0.5">
      <c r="A853" s="311"/>
      <c r="B853" s="312" t="s">
        <v>445</v>
      </c>
      <c r="C853" s="312"/>
      <c r="D853" s="332" t="s">
        <v>101</v>
      </c>
      <c r="E853" s="313">
        <v>0</v>
      </c>
      <c r="F853" s="313">
        <v>0</v>
      </c>
      <c r="G853" s="313">
        <v>0</v>
      </c>
      <c r="H853" s="313">
        <v>0</v>
      </c>
      <c r="I853" s="313">
        <v>0</v>
      </c>
      <c r="J853" s="313">
        <v>0</v>
      </c>
    </row>
    <row r="854" spans="1:10" ht="15.75" customHeight="1" x14ac:dyDescent="0.5">
      <c r="A854" s="311"/>
      <c r="B854" s="312" t="s">
        <v>446</v>
      </c>
      <c r="C854" s="312"/>
      <c r="D854" s="332" t="s">
        <v>101</v>
      </c>
      <c r="E854" s="313">
        <v>0</v>
      </c>
      <c r="F854" s="313">
        <v>0</v>
      </c>
      <c r="G854" s="313">
        <v>0</v>
      </c>
      <c r="H854" s="313">
        <v>0</v>
      </c>
      <c r="I854" s="313">
        <v>0</v>
      </c>
      <c r="J854" s="313">
        <v>0</v>
      </c>
    </row>
    <row r="855" spans="1:10" ht="15.75" customHeight="1" x14ac:dyDescent="0.5">
      <c r="A855" s="311"/>
      <c r="B855" s="312" t="s">
        <v>447</v>
      </c>
      <c r="C855" s="312"/>
      <c r="D855" s="332" t="s">
        <v>101</v>
      </c>
      <c r="E855" s="313">
        <v>1.0125</v>
      </c>
      <c r="F855" s="313">
        <v>0</v>
      </c>
      <c r="G855" s="313">
        <v>0.94499999999999995</v>
      </c>
      <c r="H855" s="313">
        <v>3.0825</v>
      </c>
      <c r="I855" s="313">
        <v>4.0949999999999998</v>
      </c>
      <c r="J855" s="314">
        <v>0.1125</v>
      </c>
    </row>
    <row r="856" spans="1:10" ht="15.75" customHeight="1" x14ac:dyDescent="0.5">
      <c r="A856" s="311"/>
      <c r="B856" s="312" t="s">
        <v>448</v>
      </c>
      <c r="C856" s="312"/>
      <c r="D856" s="332" t="s">
        <v>101</v>
      </c>
      <c r="E856" s="313">
        <v>0</v>
      </c>
      <c r="F856" s="313">
        <v>0</v>
      </c>
      <c r="G856" s="313">
        <v>0</v>
      </c>
      <c r="H856" s="313">
        <v>0</v>
      </c>
      <c r="I856" s="313">
        <v>0</v>
      </c>
      <c r="J856" s="313">
        <v>0</v>
      </c>
    </row>
    <row r="857" spans="1:10" ht="15.75" customHeight="1" x14ac:dyDescent="0.5">
      <c r="A857" s="311"/>
      <c r="B857" s="312" t="s">
        <v>449</v>
      </c>
      <c r="C857" s="312"/>
      <c r="D857" s="332" t="s">
        <v>101</v>
      </c>
      <c r="E857" s="313">
        <v>0</v>
      </c>
      <c r="F857" s="313">
        <v>0</v>
      </c>
      <c r="G857" s="313">
        <v>0</v>
      </c>
      <c r="H857" s="313">
        <v>0</v>
      </c>
      <c r="I857" s="313">
        <v>0</v>
      </c>
      <c r="J857" s="313">
        <v>0</v>
      </c>
    </row>
    <row r="858" spans="1:10" ht="15.75" customHeight="1" x14ac:dyDescent="0.5">
      <c r="A858" s="311"/>
      <c r="B858" s="312" t="s">
        <v>450</v>
      </c>
      <c r="C858" s="312"/>
      <c r="D858" s="332" t="s">
        <v>101</v>
      </c>
      <c r="E858" s="313">
        <v>0</v>
      </c>
      <c r="F858" s="313">
        <v>0</v>
      </c>
      <c r="G858" s="313">
        <v>0</v>
      </c>
      <c r="H858" s="313">
        <v>0</v>
      </c>
      <c r="I858" s="313">
        <v>0</v>
      </c>
      <c r="J858" s="313">
        <v>0</v>
      </c>
    </row>
    <row r="859" spans="1:10" ht="15.75" customHeight="1" x14ac:dyDescent="0.5">
      <c r="A859" s="311"/>
      <c r="B859" s="312" t="s">
        <v>451</v>
      </c>
      <c r="C859" s="312"/>
      <c r="D859" s="332" t="s">
        <v>101</v>
      </c>
      <c r="E859" s="313">
        <v>0</v>
      </c>
      <c r="F859" s="313">
        <v>0</v>
      </c>
      <c r="G859" s="313">
        <v>0</v>
      </c>
      <c r="H859" s="313">
        <v>0</v>
      </c>
      <c r="I859" s="313">
        <v>0</v>
      </c>
      <c r="J859" s="313">
        <v>0</v>
      </c>
    </row>
    <row r="860" spans="1:10" ht="15.75" customHeight="1" x14ac:dyDescent="0.5">
      <c r="A860" s="311"/>
      <c r="B860" s="312" t="s">
        <v>452</v>
      </c>
      <c r="C860" s="312"/>
      <c r="D860" s="332" t="s">
        <v>101</v>
      </c>
      <c r="E860" s="313">
        <v>0</v>
      </c>
      <c r="F860" s="313">
        <v>0</v>
      </c>
      <c r="G860" s="313">
        <v>0</v>
      </c>
      <c r="H860" s="313">
        <v>0</v>
      </c>
      <c r="I860" s="313">
        <v>0</v>
      </c>
      <c r="J860" s="313">
        <v>0</v>
      </c>
    </row>
    <row r="861" spans="1:10" ht="15.75" customHeight="1" x14ac:dyDescent="0.5">
      <c r="A861" s="311"/>
      <c r="B861" s="312" t="s">
        <v>453</v>
      </c>
      <c r="C861" s="312"/>
      <c r="D861" s="332" t="s">
        <v>101</v>
      </c>
      <c r="E861" s="313">
        <v>34.359000000000002</v>
      </c>
      <c r="F861" s="313">
        <v>32.517000000000003</v>
      </c>
      <c r="G861" s="313">
        <v>33.298000000000002</v>
      </c>
      <c r="H861" s="313">
        <v>35.417999999999999</v>
      </c>
      <c r="I861" s="313">
        <v>30.030999999999999</v>
      </c>
      <c r="J861" s="314">
        <v>44.091000000000001</v>
      </c>
    </row>
    <row r="862" spans="1:10" ht="15.75" customHeight="1" x14ac:dyDescent="0.5">
      <c r="A862" s="311"/>
      <c r="B862" s="312" t="s">
        <v>454</v>
      </c>
      <c r="C862" s="312"/>
      <c r="D862" s="332" t="s">
        <v>101</v>
      </c>
      <c r="E862" s="313">
        <v>33.572000000000003</v>
      </c>
      <c r="F862" s="313">
        <v>31.271999999999998</v>
      </c>
      <c r="G862" s="313">
        <v>34.186</v>
      </c>
      <c r="H862" s="313">
        <v>26.401</v>
      </c>
      <c r="I862" s="313">
        <v>39.225000000000001</v>
      </c>
      <c r="J862" s="314">
        <v>33.207999999999998</v>
      </c>
    </row>
    <row r="863" spans="1:10" ht="15.75" customHeight="1" x14ac:dyDescent="0.5">
      <c r="A863" s="311"/>
      <c r="B863" s="312" t="s">
        <v>455</v>
      </c>
      <c r="C863" s="312"/>
      <c r="D863" s="332" t="s">
        <v>101</v>
      </c>
      <c r="E863" s="313">
        <v>0</v>
      </c>
      <c r="F863" s="313">
        <v>0</v>
      </c>
      <c r="G863" s="313">
        <v>0</v>
      </c>
      <c r="H863" s="313">
        <v>0</v>
      </c>
      <c r="I863" s="313">
        <v>0</v>
      </c>
      <c r="J863" s="313">
        <v>0</v>
      </c>
    </row>
    <row r="864" spans="1:10" ht="15.75" customHeight="1" x14ac:dyDescent="0.5">
      <c r="A864" s="311"/>
      <c r="B864" s="312" t="s">
        <v>456</v>
      </c>
      <c r="C864" s="312"/>
      <c r="D864" s="332" t="s">
        <v>101</v>
      </c>
      <c r="E864" s="313">
        <v>40.844999999999999</v>
      </c>
      <c r="F864" s="313">
        <v>19.173999999999999</v>
      </c>
      <c r="G864" s="313">
        <v>28.369</v>
      </c>
      <c r="H864" s="313">
        <v>21.855</v>
      </c>
      <c r="I864" s="313">
        <v>22.611999999999998</v>
      </c>
      <c r="J864" s="314">
        <v>41.546999999999997</v>
      </c>
    </row>
    <row r="865" spans="1:10" ht="15.75" customHeight="1" x14ac:dyDescent="0.5">
      <c r="A865" s="311"/>
      <c r="B865" s="312" t="s">
        <v>457</v>
      </c>
      <c r="C865" s="312"/>
      <c r="D865" s="332" t="s">
        <v>101</v>
      </c>
      <c r="E865" s="313">
        <v>20.100999999999999</v>
      </c>
      <c r="F865" s="313">
        <v>16.59</v>
      </c>
      <c r="G865" s="313">
        <v>20.184999999999999</v>
      </c>
      <c r="H865" s="313">
        <v>19.355</v>
      </c>
      <c r="I865" s="313">
        <v>22.896000000000001</v>
      </c>
      <c r="J865" s="314">
        <v>26.129000000000001</v>
      </c>
    </row>
    <row r="866" spans="1:10" ht="15.75" customHeight="1" x14ac:dyDescent="0.5">
      <c r="A866" s="311"/>
      <c r="B866" s="312" t="s">
        <v>458</v>
      </c>
      <c r="C866" s="312"/>
      <c r="D866" s="332" t="s">
        <v>101</v>
      </c>
      <c r="E866" s="313">
        <v>0</v>
      </c>
      <c r="F866" s="313">
        <v>0</v>
      </c>
      <c r="G866" s="313">
        <v>0</v>
      </c>
      <c r="H866" s="313">
        <v>0</v>
      </c>
      <c r="I866" s="313">
        <v>0</v>
      </c>
      <c r="J866" s="313">
        <v>0</v>
      </c>
    </row>
    <row r="867" spans="1:10" ht="15.75" customHeight="1" x14ac:dyDescent="0.5">
      <c r="A867" s="311"/>
      <c r="B867" s="312" t="s">
        <v>459</v>
      </c>
      <c r="C867" s="312"/>
      <c r="D867" s="332" t="s">
        <v>101</v>
      </c>
      <c r="E867" s="313">
        <v>0</v>
      </c>
      <c r="F867" s="313">
        <v>0</v>
      </c>
      <c r="G867" s="313">
        <v>0</v>
      </c>
      <c r="H867" s="313">
        <v>0</v>
      </c>
      <c r="I867" s="313">
        <v>0</v>
      </c>
      <c r="J867" s="313">
        <v>0</v>
      </c>
    </row>
    <row r="868" spans="1:10" ht="15.75" customHeight="1" x14ac:dyDescent="0.5">
      <c r="A868" s="311"/>
      <c r="B868" s="312" t="s">
        <v>460</v>
      </c>
      <c r="C868" s="312"/>
      <c r="D868" s="332" t="s">
        <v>101</v>
      </c>
      <c r="E868" s="313">
        <v>95.99</v>
      </c>
      <c r="F868" s="313">
        <v>86.367000000000004</v>
      </c>
      <c r="G868" s="313">
        <v>86.165000000000006</v>
      </c>
      <c r="H868" s="313">
        <v>70.739000000000004</v>
      </c>
      <c r="I868" s="313">
        <v>61.134</v>
      </c>
      <c r="J868" s="314">
        <v>68.284999999999997</v>
      </c>
    </row>
    <row r="869" spans="1:10" ht="15.75" customHeight="1" x14ac:dyDescent="0.5">
      <c r="A869" s="311"/>
      <c r="B869" s="312" t="s">
        <v>461</v>
      </c>
      <c r="C869" s="312"/>
      <c r="D869" s="332" t="s">
        <v>101</v>
      </c>
      <c r="E869" s="313">
        <v>0</v>
      </c>
      <c r="F869" s="313">
        <v>0</v>
      </c>
      <c r="G869" s="313">
        <v>0</v>
      </c>
      <c r="H869" s="313">
        <v>0</v>
      </c>
      <c r="I869" s="313">
        <v>0</v>
      </c>
      <c r="J869" s="313">
        <v>0</v>
      </c>
    </row>
    <row r="870" spans="1:10" ht="15.75" customHeight="1" x14ac:dyDescent="0.5">
      <c r="A870" s="311"/>
      <c r="B870" s="312" t="s">
        <v>462</v>
      </c>
      <c r="C870" s="312"/>
      <c r="D870" s="332" t="s">
        <v>101</v>
      </c>
      <c r="E870" s="313">
        <v>0</v>
      </c>
      <c r="F870" s="313">
        <v>0</v>
      </c>
      <c r="G870" s="313">
        <v>0</v>
      </c>
      <c r="H870" s="313">
        <v>0</v>
      </c>
      <c r="I870" s="313">
        <v>0</v>
      </c>
      <c r="J870" s="313">
        <v>0</v>
      </c>
    </row>
    <row r="871" spans="1:10" ht="15.75" customHeight="1" x14ac:dyDescent="0.5">
      <c r="A871" s="311"/>
      <c r="B871" s="312" t="s">
        <v>463</v>
      </c>
      <c r="C871" s="312"/>
      <c r="D871" s="332" t="s">
        <v>101</v>
      </c>
      <c r="E871" s="313">
        <v>0</v>
      </c>
      <c r="F871" s="313">
        <v>0</v>
      </c>
      <c r="G871" s="313">
        <v>0</v>
      </c>
      <c r="H871" s="313">
        <v>0</v>
      </c>
      <c r="I871" s="313">
        <v>0</v>
      </c>
      <c r="J871" s="313">
        <v>0</v>
      </c>
    </row>
    <row r="872" spans="1:10" ht="15.75" customHeight="1" x14ac:dyDescent="0.5">
      <c r="A872" s="311"/>
      <c r="B872" s="312"/>
      <c r="C872" s="312"/>
      <c r="D872" s="312"/>
      <c r="E872" s="313"/>
      <c r="F872" s="313"/>
      <c r="G872" s="313"/>
      <c r="H872" s="313"/>
      <c r="I872" s="313"/>
      <c r="J872" s="314"/>
    </row>
    <row r="873" spans="1:10" ht="15.75" customHeight="1" x14ac:dyDescent="0.25">
      <c r="A873" s="310" t="s">
        <v>1048</v>
      </c>
      <c r="B873" s="30" t="s">
        <v>1049</v>
      </c>
      <c r="C873" s="312"/>
      <c r="D873" s="312"/>
      <c r="E873" s="313"/>
      <c r="F873" s="313"/>
      <c r="G873" s="313"/>
      <c r="H873" s="313"/>
      <c r="I873" s="313"/>
      <c r="J873" s="314"/>
    </row>
    <row r="874" spans="1:10" ht="15.75" customHeight="1" x14ac:dyDescent="0.25">
      <c r="A874" s="310"/>
      <c r="B874" s="30"/>
      <c r="C874" s="312"/>
      <c r="D874" s="312"/>
      <c r="E874" s="313"/>
      <c r="F874" s="313"/>
      <c r="G874" s="313"/>
      <c r="H874" s="313"/>
      <c r="I874" s="313"/>
      <c r="J874" s="314"/>
    </row>
    <row r="875" spans="1:10" ht="15.75" customHeight="1" x14ac:dyDescent="0.25">
      <c r="A875" s="321">
        <v>1</v>
      </c>
      <c r="B875" s="322" t="s">
        <v>464</v>
      </c>
      <c r="C875" s="312"/>
      <c r="D875" s="312"/>
      <c r="E875" s="313"/>
      <c r="F875" s="313"/>
      <c r="G875" s="313"/>
      <c r="H875" s="313"/>
      <c r="I875" s="313"/>
      <c r="J875" s="314"/>
    </row>
    <row r="876" spans="1:10" ht="15.75" customHeight="1" x14ac:dyDescent="0.5">
      <c r="A876" s="311"/>
      <c r="B876" s="312" t="s">
        <v>465</v>
      </c>
      <c r="C876" s="312"/>
      <c r="D876" s="332" t="s">
        <v>101</v>
      </c>
      <c r="E876" s="313">
        <v>0</v>
      </c>
      <c r="F876" s="313">
        <v>0</v>
      </c>
      <c r="G876" s="313">
        <v>0</v>
      </c>
      <c r="H876" s="313">
        <v>0</v>
      </c>
      <c r="I876" s="313">
        <v>0</v>
      </c>
      <c r="J876" s="313">
        <v>0</v>
      </c>
    </row>
    <row r="877" spans="1:10" ht="15.75" customHeight="1" x14ac:dyDescent="0.5">
      <c r="A877" s="311"/>
      <c r="B877" s="312" t="s">
        <v>466</v>
      </c>
      <c r="C877" s="312"/>
      <c r="D877" s="332" t="s">
        <v>101</v>
      </c>
      <c r="E877" s="313">
        <v>0</v>
      </c>
      <c r="F877" s="313">
        <v>0</v>
      </c>
      <c r="G877" s="313">
        <v>0</v>
      </c>
      <c r="H877" s="313">
        <v>0</v>
      </c>
      <c r="I877" s="313">
        <v>0</v>
      </c>
      <c r="J877" s="313">
        <v>0</v>
      </c>
    </row>
    <row r="878" spans="1:10" ht="15.75" customHeight="1" x14ac:dyDescent="0.5">
      <c r="A878" s="311"/>
      <c r="B878" s="312" t="s">
        <v>467</v>
      </c>
      <c r="C878" s="312"/>
      <c r="D878" s="332" t="s">
        <v>101</v>
      </c>
      <c r="E878" s="313">
        <v>0</v>
      </c>
      <c r="F878" s="313">
        <v>0</v>
      </c>
      <c r="G878" s="313">
        <v>0</v>
      </c>
      <c r="H878" s="313">
        <v>0</v>
      </c>
      <c r="I878" s="313">
        <v>0</v>
      </c>
      <c r="J878" s="313">
        <v>0</v>
      </c>
    </row>
    <row r="879" spans="1:10" ht="15.75" customHeight="1" x14ac:dyDescent="0.5">
      <c r="A879" s="311"/>
      <c r="B879" s="312" t="s">
        <v>468</v>
      </c>
      <c r="C879" s="312"/>
      <c r="D879" s="332" t="s">
        <v>101</v>
      </c>
      <c r="E879" s="313">
        <v>0</v>
      </c>
      <c r="F879" s="313">
        <v>0</v>
      </c>
      <c r="G879" s="313">
        <v>0</v>
      </c>
      <c r="H879" s="313">
        <v>0</v>
      </c>
      <c r="I879" s="313">
        <v>0</v>
      </c>
      <c r="J879" s="313">
        <v>0</v>
      </c>
    </row>
    <row r="880" spans="1:10" ht="15.75" customHeight="1" x14ac:dyDescent="0.5">
      <c r="A880" s="311"/>
      <c r="B880" s="312" t="s">
        <v>469</v>
      </c>
      <c r="C880" s="312"/>
      <c r="D880" s="332" t="s">
        <v>101</v>
      </c>
      <c r="E880" s="313">
        <v>0</v>
      </c>
      <c r="F880" s="313">
        <v>0</v>
      </c>
      <c r="G880" s="313">
        <v>0</v>
      </c>
      <c r="H880" s="313">
        <v>0</v>
      </c>
      <c r="I880" s="313">
        <v>0</v>
      </c>
      <c r="J880" s="313">
        <v>0</v>
      </c>
    </row>
    <row r="881" spans="1:10" ht="15.75" customHeight="1" x14ac:dyDescent="0.5">
      <c r="A881" s="311"/>
      <c r="B881" s="312" t="s">
        <v>470</v>
      </c>
      <c r="C881" s="312"/>
      <c r="D881" s="332" t="s">
        <v>101</v>
      </c>
      <c r="E881" s="313">
        <v>32.851999999999997</v>
      </c>
      <c r="F881" s="313">
        <v>25.154</v>
      </c>
      <c r="G881" s="313">
        <v>33.709000000000003</v>
      </c>
      <c r="H881" s="313">
        <v>26.552</v>
      </c>
      <c r="I881" s="313">
        <v>33.378999999999998</v>
      </c>
      <c r="J881" s="314">
        <v>27.053999999999998</v>
      </c>
    </row>
    <row r="882" spans="1:10" ht="15.75" customHeight="1" x14ac:dyDescent="0.5">
      <c r="A882" s="311"/>
      <c r="B882" s="312" t="s">
        <v>471</v>
      </c>
      <c r="C882" s="312"/>
      <c r="D882" s="332" t="s">
        <v>101</v>
      </c>
      <c r="E882" s="313">
        <v>0</v>
      </c>
      <c r="F882" s="313">
        <v>0</v>
      </c>
      <c r="G882" s="313">
        <v>0</v>
      </c>
      <c r="H882" s="313">
        <v>0</v>
      </c>
      <c r="I882" s="313">
        <v>0</v>
      </c>
      <c r="J882" s="313">
        <v>0</v>
      </c>
    </row>
    <row r="883" spans="1:10" ht="15.75" customHeight="1" x14ac:dyDescent="0.5">
      <c r="A883" s="311"/>
      <c r="B883" s="312" t="s">
        <v>472</v>
      </c>
      <c r="C883" s="312"/>
      <c r="D883" s="332" t="s">
        <v>101</v>
      </c>
      <c r="E883" s="313">
        <v>0</v>
      </c>
      <c r="F883" s="313">
        <v>0</v>
      </c>
      <c r="G883" s="313">
        <v>0</v>
      </c>
      <c r="H883" s="313">
        <v>0</v>
      </c>
      <c r="I883" s="313">
        <v>0</v>
      </c>
      <c r="J883" s="313">
        <v>0</v>
      </c>
    </row>
    <row r="884" spans="1:10" ht="15.75" customHeight="1" x14ac:dyDescent="0.5">
      <c r="A884" s="311"/>
      <c r="B884" s="312" t="s">
        <v>473</v>
      </c>
      <c r="C884" s="312"/>
      <c r="D884" s="332" t="s">
        <v>101</v>
      </c>
      <c r="E884" s="313">
        <v>0.22</v>
      </c>
      <c r="F884" s="313">
        <v>2552.59</v>
      </c>
      <c r="G884" s="313">
        <v>1352.59</v>
      </c>
      <c r="H884" s="313">
        <v>2610.9499999999998</v>
      </c>
      <c r="I884" s="313">
        <v>1502.44</v>
      </c>
      <c r="J884" s="314">
        <v>1029.1400000000001</v>
      </c>
    </row>
    <row r="885" spans="1:10" ht="15.75" customHeight="1" x14ac:dyDescent="0.5">
      <c r="A885" s="311"/>
      <c r="B885" s="312" t="s">
        <v>474</v>
      </c>
      <c r="C885" s="312"/>
      <c r="D885" s="332" t="s">
        <v>101</v>
      </c>
      <c r="E885" s="313">
        <v>0</v>
      </c>
      <c r="F885" s="313">
        <v>0</v>
      </c>
      <c r="G885" s="313">
        <v>0</v>
      </c>
      <c r="H885" s="313">
        <v>0</v>
      </c>
      <c r="I885" s="313">
        <v>0</v>
      </c>
      <c r="J885" s="313">
        <v>0</v>
      </c>
    </row>
    <row r="886" spans="1:10" ht="15.75" customHeight="1" x14ac:dyDescent="0.5">
      <c r="A886" s="311"/>
      <c r="B886" s="312" t="s">
        <v>475</v>
      </c>
      <c r="C886" s="312"/>
      <c r="D886" s="332" t="s">
        <v>101</v>
      </c>
      <c r="E886" s="313">
        <v>24.949000000000002</v>
      </c>
      <c r="F886" s="313">
        <v>21.917000000000002</v>
      </c>
      <c r="G886" s="313">
        <v>359.66300000000001</v>
      </c>
      <c r="H886" s="313">
        <v>853.15200000000004</v>
      </c>
      <c r="I886" s="313">
        <v>990.68100000000004</v>
      </c>
      <c r="J886" s="314">
        <v>109.624</v>
      </c>
    </row>
    <row r="887" spans="1:10" ht="15.75" customHeight="1" x14ac:dyDescent="0.5">
      <c r="A887" s="311"/>
      <c r="B887" s="312" t="s">
        <v>476</v>
      </c>
      <c r="C887" s="312"/>
      <c r="D887" s="332" t="s">
        <v>101</v>
      </c>
      <c r="E887" s="313">
        <v>0</v>
      </c>
      <c r="F887" s="313">
        <v>0</v>
      </c>
      <c r="G887" s="313">
        <v>0</v>
      </c>
      <c r="H887" s="313">
        <v>0</v>
      </c>
      <c r="I887" s="313">
        <v>0</v>
      </c>
      <c r="J887" s="313">
        <v>0</v>
      </c>
    </row>
    <row r="888" spans="1:10" ht="15.75" customHeight="1" x14ac:dyDescent="0.5">
      <c r="A888" s="311"/>
      <c r="B888" s="312" t="s">
        <v>477</v>
      </c>
      <c r="C888" s="312"/>
      <c r="D888" s="332" t="s">
        <v>101</v>
      </c>
      <c r="E888" s="313">
        <v>0</v>
      </c>
      <c r="F888" s="313">
        <v>0</v>
      </c>
      <c r="G888" s="313">
        <v>0</v>
      </c>
      <c r="H888" s="313">
        <v>0</v>
      </c>
      <c r="I888" s="313">
        <v>0</v>
      </c>
      <c r="J888" s="313">
        <v>0</v>
      </c>
    </row>
    <row r="889" spans="1:10" ht="15.75" customHeight="1" x14ac:dyDescent="0.5">
      <c r="A889" s="311"/>
      <c r="B889" s="312" t="s">
        <v>478</v>
      </c>
      <c r="C889" s="312"/>
      <c r="D889" s="332" t="s">
        <v>101</v>
      </c>
      <c r="E889" s="313">
        <v>0</v>
      </c>
      <c r="F889" s="313">
        <v>0</v>
      </c>
      <c r="G889" s="313">
        <v>0</v>
      </c>
      <c r="H889" s="313">
        <v>0</v>
      </c>
      <c r="I889" s="313">
        <v>0</v>
      </c>
      <c r="J889" s="313">
        <v>0</v>
      </c>
    </row>
    <row r="890" spans="1:10" ht="15.75" customHeight="1" x14ac:dyDescent="0.5">
      <c r="A890" s="311"/>
      <c r="B890" s="312" t="s">
        <v>479</v>
      </c>
      <c r="C890" s="312"/>
      <c r="D890" s="332" t="s">
        <v>101</v>
      </c>
      <c r="E890" s="313">
        <v>0</v>
      </c>
      <c r="F890" s="313">
        <v>0</v>
      </c>
      <c r="G890" s="313">
        <v>0</v>
      </c>
      <c r="H890" s="313">
        <v>0</v>
      </c>
      <c r="I890" s="313">
        <v>0</v>
      </c>
      <c r="J890" s="313">
        <v>0</v>
      </c>
    </row>
    <row r="891" spans="1:10" ht="15.75" customHeight="1" x14ac:dyDescent="0.5">
      <c r="A891" s="311"/>
      <c r="B891" s="312" t="s">
        <v>480</v>
      </c>
      <c r="C891" s="312"/>
      <c r="D891" s="332" t="s">
        <v>101</v>
      </c>
      <c r="E891" s="313">
        <v>0</v>
      </c>
      <c r="F891" s="313">
        <v>0</v>
      </c>
      <c r="G891" s="313">
        <v>0</v>
      </c>
      <c r="H891" s="313">
        <v>0</v>
      </c>
      <c r="I891" s="313">
        <v>0</v>
      </c>
      <c r="J891" s="313">
        <v>0</v>
      </c>
    </row>
    <row r="892" spans="1:10" ht="15.75" customHeight="1" x14ac:dyDescent="0.5">
      <c r="A892" s="311"/>
      <c r="B892" s="312" t="s">
        <v>481</v>
      </c>
      <c r="C892" s="312"/>
      <c r="D892" s="332" t="s">
        <v>101</v>
      </c>
      <c r="E892" s="313">
        <v>0</v>
      </c>
      <c r="F892" s="313">
        <v>0</v>
      </c>
      <c r="G892" s="313">
        <v>0</v>
      </c>
      <c r="H892" s="313">
        <v>0</v>
      </c>
      <c r="I892" s="313">
        <v>0</v>
      </c>
      <c r="J892" s="313">
        <v>0</v>
      </c>
    </row>
    <row r="893" spans="1:10" ht="15.75" customHeight="1" x14ac:dyDescent="0.5">
      <c r="A893" s="311"/>
      <c r="B893" s="312" t="s">
        <v>482</v>
      </c>
      <c r="C893" s="312"/>
      <c r="D893" s="332" t="s">
        <v>101</v>
      </c>
      <c r="E893" s="313">
        <v>0</v>
      </c>
      <c r="F893" s="313">
        <v>0</v>
      </c>
      <c r="G893" s="313">
        <v>0</v>
      </c>
      <c r="H893" s="313">
        <v>0</v>
      </c>
      <c r="I893" s="313">
        <v>0</v>
      </c>
      <c r="J893" s="313">
        <v>0</v>
      </c>
    </row>
    <row r="894" spans="1:10" ht="15.75" customHeight="1" x14ac:dyDescent="0.5">
      <c r="A894" s="311"/>
      <c r="B894" s="312" t="s">
        <v>483</v>
      </c>
      <c r="C894" s="312"/>
      <c r="D894" s="332" t="s">
        <v>101</v>
      </c>
      <c r="E894" s="313">
        <v>0</v>
      </c>
      <c r="F894" s="313">
        <v>0</v>
      </c>
      <c r="G894" s="313">
        <v>0</v>
      </c>
      <c r="H894" s="313">
        <v>0</v>
      </c>
      <c r="I894" s="313">
        <v>0</v>
      </c>
      <c r="J894" s="313">
        <v>0</v>
      </c>
    </row>
    <row r="895" spans="1:10" ht="15.75" customHeight="1" x14ac:dyDescent="0.5">
      <c r="A895" s="311"/>
      <c r="B895" s="312" t="s">
        <v>484</v>
      </c>
      <c r="C895" s="312"/>
      <c r="D895" s="332" t="s">
        <v>101</v>
      </c>
      <c r="E895" s="313">
        <v>0</v>
      </c>
      <c r="F895" s="313">
        <v>0</v>
      </c>
      <c r="G895" s="313">
        <v>0</v>
      </c>
      <c r="H895" s="313">
        <v>0</v>
      </c>
      <c r="I895" s="313">
        <v>0</v>
      </c>
      <c r="J895" s="313">
        <v>0</v>
      </c>
    </row>
    <row r="896" spans="1:10" ht="15.75" customHeight="1" x14ac:dyDescent="0.5">
      <c r="A896" s="311"/>
      <c r="B896" s="312" t="s">
        <v>485</v>
      </c>
      <c r="C896" s="312"/>
      <c r="D896" s="332" t="s">
        <v>101</v>
      </c>
      <c r="E896" s="313">
        <v>0</v>
      </c>
      <c r="F896" s="313">
        <v>0</v>
      </c>
      <c r="G896" s="313">
        <v>0</v>
      </c>
      <c r="H896" s="313">
        <v>0</v>
      </c>
      <c r="I896" s="313">
        <v>0</v>
      </c>
      <c r="J896" s="313">
        <v>0</v>
      </c>
    </row>
    <row r="897" spans="1:10" ht="15.75" customHeight="1" x14ac:dyDescent="0.5">
      <c r="A897" s="311"/>
      <c r="B897" s="312" t="s">
        <v>486</v>
      </c>
      <c r="C897" s="312"/>
      <c r="D897" s="332" t="s">
        <v>101</v>
      </c>
      <c r="E897" s="313">
        <v>546.20000000000005</v>
      </c>
      <c r="F897" s="313">
        <v>1913.38</v>
      </c>
      <c r="G897" s="313">
        <v>2443.33</v>
      </c>
      <c r="H897" s="313">
        <v>3458.47</v>
      </c>
      <c r="I897" s="313">
        <v>2806.1509999999998</v>
      </c>
      <c r="J897" s="314">
        <v>634.02700000000004</v>
      </c>
    </row>
    <row r="898" spans="1:10" ht="15.75" customHeight="1" x14ac:dyDescent="0.5">
      <c r="A898" s="311"/>
      <c r="B898" s="312" t="s">
        <v>487</v>
      </c>
      <c r="C898" s="312"/>
      <c r="D898" s="332" t="s">
        <v>101</v>
      </c>
      <c r="E898" s="313">
        <v>15857.76</v>
      </c>
      <c r="F898" s="313">
        <v>14128.2</v>
      </c>
      <c r="G898" s="313">
        <v>21352.41</v>
      </c>
      <c r="H898" s="313">
        <v>19556.2</v>
      </c>
      <c r="I898" s="313">
        <v>21527.37</v>
      </c>
      <c r="J898" s="314">
        <v>18234.91</v>
      </c>
    </row>
    <row r="899" spans="1:10" ht="15.75" customHeight="1" x14ac:dyDescent="0.5">
      <c r="A899" s="311"/>
      <c r="B899" s="312" t="s">
        <v>488</v>
      </c>
      <c r="C899" s="312"/>
      <c r="D899" s="332" t="s">
        <v>101</v>
      </c>
      <c r="E899" s="313">
        <v>4732.2700000000004</v>
      </c>
      <c r="F899" s="313">
        <v>3270.82</v>
      </c>
      <c r="G899" s="313">
        <v>1015.28</v>
      </c>
      <c r="H899" s="313">
        <v>3504.48</v>
      </c>
      <c r="I899" s="313">
        <v>3515.38</v>
      </c>
      <c r="J899" s="314">
        <v>5390.17</v>
      </c>
    </row>
    <row r="900" spans="1:10" ht="15.75" customHeight="1" x14ac:dyDescent="0.5">
      <c r="A900" s="311"/>
      <c r="B900" s="312" t="s">
        <v>489</v>
      </c>
      <c r="C900" s="312"/>
      <c r="D900" s="332" t="s">
        <v>101</v>
      </c>
      <c r="E900" s="313">
        <v>0</v>
      </c>
      <c r="F900" s="313">
        <v>0</v>
      </c>
      <c r="G900" s="313">
        <v>0</v>
      </c>
      <c r="H900" s="313">
        <v>0</v>
      </c>
      <c r="I900" s="313">
        <v>0</v>
      </c>
      <c r="J900" s="313">
        <v>0</v>
      </c>
    </row>
    <row r="901" spans="1:10" ht="15.75" customHeight="1" x14ac:dyDescent="0.5">
      <c r="A901" s="311"/>
      <c r="B901" s="312" t="s">
        <v>490</v>
      </c>
      <c r="C901" s="312"/>
      <c r="D901" s="332" t="s">
        <v>101</v>
      </c>
      <c r="E901" s="313">
        <v>0</v>
      </c>
      <c r="F901" s="313">
        <v>0</v>
      </c>
      <c r="G901" s="313">
        <v>0</v>
      </c>
      <c r="H901" s="313">
        <v>0</v>
      </c>
      <c r="I901" s="313">
        <v>0</v>
      </c>
      <c r="J901" s="313">
        <v>0</v>
      </c>
    </row>
    <row r="902" spans="1:10" ht="15.75" customHeight="1" x14ac:dyDescent="0.5">
      <c r="A902" s="311"/>
      <c r="B902" s="312" t="s">
        <v>491</v>
      </c>
      <c r="C902" s="312"/>
      <c r="D902" s="332" t="s">
        <v>101</v>
      </c>
      <c r="E902" s="313">
        <v>0</v>
      </c>
      <c r="F902" s="313">
        <v>0</v>
      </c>
      <c r="G902" s="313">
        <v>0</v>
      </c>
      <c r="H902" s="313">
        <v>0</v>
      </c>
      <c r="I902" s="313">
        <v>0</v>
      </c>
      <c r="J902" s="313">
        <v>0</v>
      </c>
    </row>
    <row r="903" spans="1:10" ht="15.75" customHeight="1" x14ac:dyDescent="0.5">
      <c r="A903" s="311"/>
      <c r="B903" s="312" t="s">
        <v>492</v>
      </c>
      <c r="C903" s="312"/>
      <c r="D903" s="332" t="s">
        <v>101</v>
      </c>
      <c r="E903" s="313">
        <v>0</v>
      </c>
      <c r="F903" s="313">
        <v>0</v>
      </c>
      <c r="G903" s="313">
        <v>0</v>
      </c>
      <c r="H903" s="313">
        <v>0</v>
      </c>
      <c r="I903" s="313">
        <v>0</v>
      </c>
      <c r="J903" s="313">
        <v>0</v>
      </c>
    </row>
    <row r="904" spans="1:10" ht="15.75" customHeight="1" x14ac:dyDescent="0.5">
      <c r="A904" s="311"/>
      <c r="B904" s="312" t="s">
        <v>493</v>
      </c>
      <c r="C904" s="312"/>
      <c r="D904" s="332" t="s">
        <v>101</v>
      </c>
      <c r="E904" s="313">
        <v>1598.77</v>
      </c>
      <c r="F904" s="313">
        <v>1794.68</v>
      </c>
      <c r="G904" s="313">
        <v>2749.78</v>
      </c>
      <c r="H904" s="313">
        <v>2801.51</v>
      </c>
      <c r="I904" s="313">
        <v>1582.63</v>
      </c>
      <c r="J904" s="314">
        <v>2470.21</v>
      </c>
    </row>
    <row r="905" spans="1:10" ht="15.75" customHeight="1" x14ac:dyDescent="0.5">
      <c r="A905" s="311"/>
      <c r="B905" s="312" t="s">
        <v>494</v>
      </c>
      <c r="C905" s="312"/>
      <c r="D905" s="332" t="s">
        <v>101</v>
      </c>
      <c r="E905" s="313">
        <v>0</v>
      </c>
      <c r="F905" s="313">
        <v>0</v>
      </c>
      <c r="G905" s="313">
        <v>0</v>
      </c>
      <c r="H905" s="313">
        <v>0</v>
      </c>
      <c r="I905" s="313">
        <v>0</v>
      </c>
      <c r="J905" s="313">
        <v>0</v>
      </c>
    </row>
    <row r="906" spans="1:10" ht="15.75" customHeight="1" x14ac:dyDescent="0.5">
      <c r="A906" s="311"/>
      <c r="B906" s="312" t="s">
        <v>495</v>
      </c>
      <c r="C906" s="312"/>
      <c r="D906" s="332" t="s">
        <v>101</v>
      </c>
      <c r="E906" s="313">
        <v>0</v>
      </c>
      <c r="F906" s="313">
        <v>0</v>
      </c>
      <c r="G906" s="313">
        <v>1193.0899999999999</v>
      </c>
      <c r="H906" s="313">
        <v>1306.9100000000001</v>
      </c>
      <c r="I906" s="313">
        <v>807.89</v>
      </c>
      <c r="J906" s="314">
        <v>1534.48</v>
      </c>
    </row>
    <row r="907" spans="1:10" ht="15.75" customHeight="1" x14ac:dyDescent="0.5">
      <c r="A907" s="311"/>
      <c r="B907" s="312" t="s">
        <v>496</v>
      </c>
      <c r="C907" s="312"/>
      <c r="D907" s="332" t="s">
        <v>101</v>
      </c>
      <c r="E907" s="313">
        <v>0</v>
      </c>
      <c r="F907" s="313">
        <v>0</v>
      </c>
      <c r="G907" s="313">
        <v>0</v>
      </c>
      <c r="H907" s="313">
        <v>0</v>
      </c>
      <c r="I907" s="313">
        <v>0</v>
      </c>
      <c r="J907" s="313">
        <v>0</v>
      </c>
    </row>
    <row r="908" spans="1:10" ht="15.75" customHeight="1" x14ac:dyDescent="0.5">
      <c r="A908" s="311"/>
      <c r="B908" s="312" t="s">
        <v>497</v>
      </c>
      <c r="C908" s="312"/>
      <c r="D908" s="332" t="s">
        <v>101</v>
      </c>
      <c r="E908" s="313">
        <v>0</v>
      </c>
      <c r="F908" s="313">
        <v>0</v>
      </c>
      <c r="G908" s="313">
        <v>0</v>
      </c>
      <c r="H908" s="313">
        <v>0</v>
      </c>
      <c r="I908" s="313">
        <v>0</v>
      </c>
      <c r="J908" s="313">
        <v>0</v>
      </c>
    </row>
    <row r="909" spans="1:10" ht="15.75" customHeight="1" x14ac:dyDescent="0.5">
      <c r="A909" s="311"/>
      <c r="B909" s="312" t="s">
        <v>498</v>
      </c>
      <c r="C909" s="312"/>
      <c r="D909" s="332" t="s">
        <v>101</v>
      </c>
      <c r="E909" s="313">
        <v>0</v>
      </c>
      <c r="F909" s="313">
        <v>0</v>
      </c>
      <c r="G909" s="313">
        <v>0</v>
      </c>
      <c r="H909" s="313">
        <v>0</v>
      </c>
      <c r="I909" s="313">
        <v>0</v>
      </c>
      <c r="J909" s="313">
        <v>0</v>
      </c>
    </row>
    <row r="910" spans="1:10" ht="15.75" customHeight="1" x14ac:dyDescent="0.5">
      <c r="A910" s="311"/>
      <c r="B910" s="312" t="s">
        <v>499</v>
      </c>
      <c r="C910" s="312"/>
      <c r="D910" s="332" t="s">
        <v>101</v>
      </c>
      <c r="E910" s="313">
        <v>0</v>
      </c>
      <c r="F910" s="313">
        <v>0</v>
      </c>
      <c r="G910" s="313">
        <v>0</v>
      </c>
      <c r="H910" s="313">
        <v>0</v>
      </c>
      <c r="I910" s="313">
        <v>0</v>
      </c>
      <c r="J910" s="313">
        <v>0</v>
      </c>
    </row>
    <row r="911" spans="1:10" ht="15.75" customHeight="1" x14ac:dyDescent="0.5">
      <c r="A911" s="311"/>
      <c r="B911" s="312" t="s">
        <v>500</v>
      </c>
      <c r="C911" s="312"/>
      <c r="D911" s="332" t="s">
        <v>101</v>
      </c>
      <c r="E911" s="313">
        <v>0</v>
      </c>
      <c r="F911" s="313">
        <v>0</v>
      </c>
      <c r="G911" s="313">
        <v>0</v>
      </c>
      <c r="H911" s="313">
        <v>0</v>
      </c>
      <c r="I911" s="313">
        <v>0</v>
      </c>
      <c r="J911" s="313">
        <v>0</v>
      </c>
    </row>
    <row r="912" spans="1:10" ht="15.75" customHeight="1" x14ac:dyDescent="0.5">
      <c r="A912" s="311"/>
      <c r="B912" s="312" t="s">
        <v>501</v>
      </c>
      <c r="C912" s="312"/>
      <c r="D912" s="332" t="s">
        <v>101</v>
      </c>
      <c r="E912" s="313">
        <v>0</v>
      </c>
      <c r="F912" s="313">
        <v>0</v>
      </c>
      <c r="G912" s="313">
        <v>0</v>
      </c>
      <c r="H912" s="313">
        <v>0</v>
      </c>
      <c r="I912" s="313">
        <v>0</v>
      </c>
      <c r="J912" s="313">
        <v>0</v>
      </c>
    </row>
    <row r="913" spans="1:26" ht="15.75" customHeight="1" x14ac:dyDescent="0.5">
      <c r="A913" s="311"/>
      <c r="B913" s="312" t="s">
        <v>502</v>
      </c>
      <c r="C913" s="312"/>
      <c r="D913" s="332" t="s">
        <v>101</v>
      </c>
      <c r="E913" s="313">
        <v>273.02499999999998</v>
      </c>
      <c r="F913" s="313">
        <v>232.14599999999999</v>
      </c>
      <c r="G913" s="313">
        <v>292.14699999999999</v>
      </c>
      <c r="H913" s="313">
        <v>287.93200000000002</v>
      </c>
      <c r="I913" s="313">
        <v>218.27500000000001</v>
      </c>
      <c r="J913" s="314">
        <v>257.87200000000001</v>
      </c>
    </row>
    <row r="914" spans="1:26" ht="15.75" customHeight="1" x14ac:dyDescent="0.5">
      <c r="A914" s="311"/>
      <c r="B914" s="330" t="s">
        <v>1192</v>
      </c>
      <c r="C914" s="312"/>
      <c r="D914" s="332" t="s">
        <v>101</v>
      </c>
      <c r="E914" s="313">
        <v>14098.93</v>
      </c>
      <c r="F914" s="313">
        <v>10000</v>
      </c>
      <c r="G914" s="313">
        <v>15560</v>
      </c>
      <c r="H914" s="313">
        <v>21233.7</v>
      </c>
      <c r="I914" s="313">
        <v>18253.349999999999</v>
      </c>
      <c r="J914" s="314">
        <v>20526</v>
      </c>
      <c r="K914" s="302"/>
      <c r="L914" s="302"/>
      <c r="M914" s="302"/>
      <c r="N914" s="302"/>
      <c r="O914" s="302"/>
      <c r="P914" s="302"/>
      <c r="Q914" s="302"/>
      <c r="R914" s="302"/>
      <c r="S914" s="302"/>
      <c r="T914" s="302"/>
      <c r="U914" s="302"/>
      <c r="V914" s="302"/>
      <c r="W914" s="302"/>
      <c r="X914" s="302"/>
      <c r="Y914" s="302"/>
      <c r="Z914" s="302"/>
    </row>
    <row r="915" spans="1:26" ht="15.75" customHeight="1" x14ac:dyDescent="0.5">
      <c r="A915" s="311"/>
      <c r="B915" s="330" t="s">
        <v>1193</v>
      </c>
      <c r="C915" s="312"/>
      <c r="D915" s="332" t="s">
        <v>101</v>
      </c>
      <c r="E915" s="313">
        <v>1021.52</v>
      </c>
      <c r="F915" s="313">
        <v>768.17</v>
      </c>
      <c r="G915" s="313">
        <v>531.36</v>
      </c>
      <c r="H915" s="313">
        <v>768.22</v>
      </c>
      <c r="I915" s="313">
        <v>761.8</v>
      </c>
      <c r="J915" s="314">
        <v>937.47</v>
      </c>
      <c r="K915" s="302"/>
      <c r="L915" s="302"/>
      <c r="M915" s="302"/>
      <c r="N915" s="302"/>
      <c r="O915" s="302"/>
      <c r="P915" s="302"/>
      <c r="Q915" s="302"/>
      <c r="R915" s="302"/>
      <c r="S915" s="302"/>
      <c r="T915" s="302"/>
      <c r="U915" s="302"/>
      <c r="V915" s="302"/>
      <c r="W915" s="302"/>
      <c r="X915" s="302"/>
      <c r="Y915" s="302"/>
      <c r="Z915" s="302"/>
    </row>
    <row r="916" spans="1:26" ht="15.75" customHeight="1" x14ac:dyDescent="0.5">
      <c r="A916" s="311"/>
      <c r="B916" s="330" t="s">
        <v>1194</v>
      </c>
      <c r="C916" s="312"/>
      <c r="D916" s="332" t="s">
        <v>101</v>
      </c>
      <c r="E916" s="313">
        <v>111.42</v>
      </c>
      <c r="F916" s="313">
        <v>280.77999999999997</v>
      </c>
      <c r="G916" s="313">
        <v>414.09</v>
      </c>
      <c r="H916" s="313">
        <v>637.96</v>
      </c>
      <c r="I916" s="313">
        <v>583.69000000000005</v>
      </c>
      <c r="J916" s="314">
        <v>971.36</v>
      </c>
      <c r="K916" s="302"/>
      <c r="L916" s="302"/>
      <c r="M916" s="302"/>
      <c r="N916" s="302"/>
      <c r="O916" s="302"/>
      <c r="P916" s="302"/>
      <c r="Q916" s="302"/>
      <c r="R916" s="302"/>
      <c r="S916" s="302"/>
      <c r="T916" s="302"/>
      <c r="U916" s="302"/>
      <c r="V916" s="302"/>
      <c r="W916" s="302"/>
      <c r="X916" s="302"/>
      <c r="Y916" s="302"/>
      <c r="Z916" s="302"/>
    </row>
    <row r="917" spans="1:26" ht="15.75" customHeight="1" x14ac:dyDescent="0.5">
      <c r="A917" s="311"/>
      <c r="B917" s="330" t="s">
        <v>1195</v>
      </c>
      <c r="C917" s="312"/>
      <c r="D917" s="332" t="s">
        <v>101</v>
      </c>
      <c r="E917" s="313">
        <v>25373.266000000101</v>
      </c>
      <c r="F917" s="313">
        <v>21802.855000000101</v>
      </c>
      <c r="G917" s="313">
        <v>25659.533000000101</v>
      </c>
      <c r="H917" s="313">
        <v>25944.4720000001</v>
      </c>
      <c r="I917" s="313">
        <v>27618.084000000101</v>
      </c>
      <c r="J917" s="314">
        <v>25745.770000000099</v>
      </c>
      <c r="K917" s="302"/>
      <c r="L917" s="302"/>
      <c r="M917" s="302"/>
      <c r="N917" s="302"/>
      <c r="O917" s="302"/>
      <c r="P917" s="302"/>
      <c r="Q917" s="302"/>
      <c r="R917" s="302"/>
      <c r="S917" s="302"/>
      <c r="T917" s="302"/>
      <c r="U917" s="302"/>
      <c r="V917" s="302"/>
      <c r="W917" s="302"/>
      <c r="X917" s="302"/>
      <c r="Y917" s="302"/>
      <c r="Z917" s="302"/>
    </row>
    <row r="918" spans="1:26" ht="15.75" customHeight="1" x14ac:dyDescent="0.5">
      <c r="A918" s="311"/>
      <c r="B918" s="312"/>
      <c r="C918" s="312"/>
      <c r="D918" s="312"/>
      <c r="E918" s="313"/>
      <c r="F918" s="313"/>
      <c r="G918" s="313"/>
      <c r="H918" s="313"/>
      <c r="I918" s="313"/>
      <c r="J918" s="314"/>
    </row>
    <row r="919" spans="1:26" ht="15.75" customHeight="1" x14ac:dyDescent="0.25">
      <c r="A919" s="310" t="s">
        <v>1048</v>
      </c>
      <c r="B919" s="30" t="s">
        <v>1088</v>
      </c>
      <c r="C919" s="310"/>
      <c r="D919" s="30"/>
      <c r="E919" s="310"/>
      <c r="F919" s="30"/>
      <c r="G919" s="310"/>
      <c r="H919" s="30"/>
      <c r="I919" s="310"/>
      <c r="J919" s="323"/>
    </row>
    <row r="920" spans="1:26" ht="15.75" customHeight="1" x14ac:dyDescent="0.25">
      <c r="A920" s="310"/>
      <c r="B920" s="30"/>
      <c r="C920" s="324"/>
      <c r="D920" s="30"/>
      <c r="E920" s="324"/>
      <c r="F920" s="30"/>
      <c r="G920" s="324"/>
      <c r="H920" s="30"/>
      <c r="I920" s="324"/>
      <c r="J920" s="323"/>
    </row>
    <row r="921" spans="1:26" ht="15.75" customHeight="1" x14ac:dyDescent="0.25">
      <c r="A921" s="321" t="s">
        <v>124</v>
      </c>
      <c r="B921" s="322" t="s">
        <v>503</v>
      </c>
      <c r="C921" s="312"/>
      <c r="D921" s="312"/>
      <c r="E921" s="313"/>
      <c r="F921" s="313"/>
      <c r="G921" s="313"/>
      <c r="H921" s="313"/>
      <c r="I921" s="313"/>
      <c r="J921" s="314"/>
    </row>
    <row r="922" spans="1:26" ht="15.75" customHeight="1" x14ac:dyDescent="0.5">
      <c r="A922" s="311"/>
      <c r="B922" s="312" t="s">
        <v>504</v>
      </c>
      <c r="C922" s="312"/>
      <c r="D922" s="332" t="s">
        <v>101</v>
      </c>
      <c r="E922" s="313">
        <v>181810</v>
      </c>
      <c r="F922" s="313">
        <v>168940</v>
      </c>
      <c r="G922" s="313">
        <v>205755</v>
      </c>
      <c r="H922" s="313">
        <v>161700</v>
      </c>
      <c r="I922" s="313">
        <v>104360</v>
      </c>
      <c r="J922" s="314">
        <v>177240</v>
      </c>
    </row>
    <row r="923" spans="1:26" ht="15.75" customHeight="1" x14ac:dyDescent="0.5">
      <c r="A923" s="311"/>
      <c r="B923" s="312" t="s">
        <v>505</v>
      </c>
      <c r="C923" s="312"/>
      <c r="D923" s="332" t="s">
        <v>101</v>
      </c>
      <c r="E923" s="313">
        <v>0</v>
      </c>
      <c r="F923" s="313">
        <v>0</v>
      </c>
      <c r="G923" s="313">
        <v>0</v>
      </c>
      <c r="H923" s="313">
        <v>0</v>
      </c>
      <c r="I923" s="313">
        <v>0</v>
      </c>
      <c r="J923" s="313">
        <v>0</v>
      </c>
    </row>
    <row r="924" spans="1:26" ht="15.75" customHeight="1" x14ac:dyDescent="0.5">
      <c r="A924" s="311"/>
      <c r="B924" s="312" t="s">
        <v>506</v>
      </c>
      <c r="C924" s="312"/>
      <c r="D924" s="332" t="s">
        <v>101</v>
      </c>
      <c r="E924" s="313">
        <v>0</v>
      </c>
      <c r="F924" s="313">
        <v>0</v>
      </c>
      <c r="G924" s="313">
        <v>0</v>
      </c>
      <c r="H924" s="313">
        <v>0</v>
      </c>
      <c r="I924" s="313">
        <v>0</v>
      </c>
      <c r="J924" s="313">
        <v>0</v>
      </c>
    </row>
    <row r="925" spans="1:26" ht="15.75" customHeight="1" x14ac:dyDescent="0.5">
      <c r="A925" s="311"/>
      <c r="B925" s="312" t="s">
        <v>507</v>
      </c>
      <c r="C925" s="312"/>
      <c r="D925" s="332" t="s">
        <v>101</v>
      </c>
      <c r="E925" s="313">
        <v>0</v>
      </c>
      <c r="F925" s="313">
        <v>0</v>
      </c>
      <c r="G925" s="313">
        <v>0</v>
      </c>
      <c r="H925" s="313">
        <v>0</v>
      </c>
      <c r="I925" s="313">
        <v>0</v>
      </c>
      <c r="J925" s="313">
        <v>0</v>
      </c>
    </row>
    <row r="926" spans="1:26" ht="15.75" customHeight="1" x14ac:dyDescent="0.5">
      <c r="A926" s="311"/>
      <c r="B926" s="312" t="s">
        <v>508</v>
      </c>
      <c r="C926" s="312"/>
      <c r="D926" s="332" t="s">
        <v>101</v>
      </c>
      <c r="E926" s="313">
        <v>0</v>
      </c>
      <c r="F926" s="313">
        <v>0</v>
      </c>
      <c r="G926" s="313">
        <v>0</v>
      </c>
      <c r="H926" s="313">
        <v>0</v>
      </c>
      <c r="I926" s="313">
        <v>0</v>
      </c>
      <c r="J926" s="313">
        <v>0</v>
      </c>
    </row>
    <row r="927" spans="1:26" ht="15.75" customHeight="1" x14ac:dyDescent="0.5">
      <c r="A927" s="311"/>
      <c r="B927" s="312" t="s">
        <v>509</v>
      </c>
      <c r="C927" s="312"/>
      <c r="D927" s="332" t="s">
        <v>101</v>
      </c>
      <c r="E927" s="313">
        <v>0</v>
      </c>
      <c r="F927" s="313">
        <v>0</v>
      </c>
      <c r="G927" s="313">
        <v>0</v>
      </c>
      <c r="H927" s="313">
        <v>0</v>
      </c>
      <c r="I927" s="313">
        <v>0</v>
      </c>
      <c r="J927" s="313">
        <v>0</v>
      </c>
    </row>
    <row r="928" spans="1:26" ht="15.75" customHeight="1" x14ac:dyDescent="0.5">
      <c r="A928" s="311"/>
      <c r="B928" s="312" t="s">
        <v>510</v>
      </c>
      <c r="C928" s="312"/>
      <c r="D928" s="332" t="s">
        <v>101</v>
      </c>
      <c r="E928" s="313">
        <v>0</v>
      </c>
      <c r="F928" s="313">
        <v>0</v>
      </c>
      <c r="G928" s="313">
        <v>0</v>
      </c>
      <c r="H928" s="313">
        <v>0</v>
      </c>
      <c r="I928" s="313">
        <v>0</v>
      </c>
      <c r="J928" s="313">
        <v>0</v>
      </c>
    </row>
    <row r="929" spans="1:10" ht="15.75" customHeight="1" x14ac:dyDescent="0.5">
      <c r="A929" s="311"/>
      <c r="B929" s="312" t="s">
        <v>511</v>
      </c>
      <c r="C929" s="312"/>
      <c r="D929" s="332" t="s">
        <v>101</v>
      </c>
      <c r="E929" s="313">
        <v>0</v>
      </c>
      <c r="F929" s="313">
        <v>0</v>
      </c>
      <c r="G929" s="313">
        <v>0</v>
      </c>
      <c r="H929" s="313">
        <v>0</v>
      </c>
      <c r="I929" s="313">
        <v>0</v>
      </c>
      <c r="J929" s="313">
        <v>0</v>
      </c>
    </row>
    <row r="930" spans="1:10" ht="15.75" customHeight="1" x14ac:dyDescent="0.5">
      <c r="A930" s="311"/>
      <c r="B930" s="312" t="s">
        <v>512</v>
      </c>
      <c r="C930" s="312"/>
      <c r="D930" s="332" t="s">
        <v>101</v>
      </c>
      <c r="E930" s="313">
        <v>0</v>
      </c>
      <c r="F930" s="313">
        <v>0</v>
      </c>
      <c r="G930" s="313">
        <v>0</v>
      </c>
      <c r="H930" s="313">
        <v>0</v>
      </c>
      <c r="I930" s="313">
        <v>0</v>
      </c>
      <c r="J930" s="313">
        <v>0</v>
      </c>
    </row>
    <row r="931" spans="1:10" ht="15.75" customHeight="1" x14ac:dyDescent="0.5">
      <c r="A931" s="311"/>
      <c r="B931" s="312" t="s">
        <v>513</v>
      </c>
      <c r="C931" s="312"/>
      <c r="D931" s="332" t="s">
        <v>101</v>
      </c>
      <c r="E931" s="313">
        <v>0</v>
      </c>
      <c r="F931" s="313">
        <v>0</v>
      </c>
      <c r="G931" s="313">
        <v>0</v>
      </c>
      <c r="H931" s="313">
        <v>0</v>
      </c>
      <c r="I931" s="313">
        <v>0</v>
      </c>
      <c r="J931" s="313">
        <v>0</v>
      </c>
    </row>
    <row r="932" spans="1:10" ht="15.75" customHeight="1" x14ac:dyDescent="0.5">
      <c r="A932" s="311"/>
      <c r="B932" s="312" t="s">
        <v>514</v>
      </c>
      <c r="C932" s="312"/>
      <c r="D932" s="332" t="s">
        <v>101</v>
      </c>
      <c r="E932" s="313">
        <v>0</v>
      </c>
      <c r="F932" s="313">
        <v>0</v>
      </c>
      <c r="G932" s="313">
        <v>0</v>
      </c>
      <c r="H932" s="313">
        <v>0</v>
      </c>
      <c r="I932" s="313">
        <v>0</v>
      </c>
      <c r="J932" s="313">
        <v>0</v>
      </c>
    </row>
    <row r="933" spans="1:10" ht="15.75" customHeight="1" x14ac:dyDescent="0.5">
      <c r="A933" s="311"/>
      <c r="B933" s="312" t="s">
        <v>515</v>
      </c>
      <c r="C933" s="312"/>
      <c r="D933" s="332" t="s">
        <v>101</v>
      </c>
      <c r="E933" s="313">
        <v>0</v>
      </c>
      <c r="F933" s="313">
        <v>0</v>
      </c>
      <c r="G933" s="313">
        <v>0</v>
      </c>
      <c r="H933" s="313">
        <v>0</v>
      </c>
      <c r="I933" s="313">
        <v>0</v>
      </c>
      <c r="J933" s="313">
        <v>0</v>
      </c>
    </row>
    <row r="934" spans="1:10" ht="15.75" customHeight="1" x14ac:dyDescent="0.5">
      <c r="A934" s="311"/>
      <c r="B934" s="312" t="s">
        <v>516</v>
      </c>
      <c r="C934" s="312"/>
      <c r="D934" s="332" t="s">
        <v>101</v>
      </c>
      <c r="E934" s="313">
        <v>0</v>
      </c>
      <c r="F934" s="313">
        <v>0</v>
      </c>
      <c r="G934" s="313">
        <v>0</v>
      </c>
      <c r="H934" s="313">
        <v>0</v>
      </c>
      <c r="I934" s="313">
        <v>0</v>
      </c>
      <c r="J934" s="313">
        <v>0</v>
      </c>
    </row>
    <row r="935" spans="1:10" ht="15.75" customHeight="1" x14ac:dyDescent="0.5">
      <c r="A935" s="311"/>
      <c r="B935" s="312" t="s">
        <v>517</v>
      </c>
      <c r="C935" s="312"/>
      <c r="D935" s="332" t="s">
        <v>101</v>
      </c>
      <c r="E935" s="313">
        <v>0</v>
      </c>
      <c r="F935" s="313">
        <v>0</v>
      </c>
      <c r="G935" s="313">
        <v>0</v>
      </c>
      <c r="H935" s="313">
        <v>0</v>
      </c>
      <c r="I935" s="313">
        <v>0</v>
      </c>
      <c r="J935" s="313">
        <v>0</v>
      </c>
    </row>
    <row r="936" spans="1:10" ht="15.75" customHeight="1" x14ac:dyDescent="0.5">
      <c r="A936" s="311"/>
      <c r="B936" s="312" t="s">
        <v>518</v>
      </c>
      <c r="C936" s="312"/>
      <c r="D936" s="332" t="s">
        <v>101</v>
      </c>
      <c r="E936" s="313">
        <v>0</v>
      </c>
      <c r="F936" s="313">
        <v>0</v>
      </c>
      <c r="G936" s="313">
        <v>0</v>
      </c>
      <c r="H936" s="313">
        <v>0</v>
      </c>
      <c r="I936" s="313">
        <v>0</v>
      </c>
      <c r="J936" s="313">
        <v>0</v>
      </c>
    </row>
    <row r="937" spans="1:10" ht="15.75" customHeight="1" x14ac:dyDescent="0.5">
      <c r="A937" s="311"/>
      <c r="B937" s="312" t="s">
        <v>519</v>
      </c>
      <c r="C937" s="312"/>
      <c r="D937" s="332" t="s">
        <v>101</v>
      </c>
      <c r="E937" s="313">
        <v>0</v>
      </c>
      <c r="F937" s="313">
        <v>0</v>
      </c>
      <c r="G937" s="313">
        <v>0</v>
      </c>
      <c r="H937" s="313">
        <v>0</v>
      </c>
      <c r="I937" s="313">
        <v>0</v>
      </c>
      <c r="J937" s="313">
        <v>0</v>
      </c>
    </row>
    <row r="938" spans="1:10" ht="15.75" customHeight="1" x14ac:dyDescent="0.5">
      <c r="A938" s="311"/>
      <c r="B938" s="312" t="s">
        <v>520</v>
      </c>
      <c r="C938" s="312"/>
      <c r="D938" s="332" t="s">
        <v>101</v>
      </c>
      <c r="E938" s="313">
        <v>0</v>
      </c>
      <c r="F938" s="313">
        <v>0</v>
      </c>
      <c r="G938" s="313">
        <v>0</v>
      </c>
      <c r="H938" s="313">
        <v>0</v>
      </c>
      <c r="I938" s="313">
        <v>0</v>
      </c>
      <c r="J938" s="313">
        <v>0</v>
      </c>
    </row>
    <row r="939" spans="1:10" ht="15.75" customHeight="1" x14ac:dyDescent="0.5">
      <c r="A939" s="311"/>
      <c r="B939" s="312" t="s">
        <v>521</v>
      </c>
      <c r="C939" s="312"/>
      <c r="D939" s="332" t="s">
        <v>101</v>
      </c>
      <c r="E939" s="313">
        <v>0</v>
      </c>
      <c r="F939" s="313">
        <v>0</v>
      </c>
      <c r="G939" s="313">
        <v>0</v>
      </c>
      <c r="H939" s="313">
        <v>0</v>
      </c>
      <c r="I939" s="313">
        <v>0</v>
      </c>
      <c r="J939" s="313">
        <v>0</v>
      </c>
    </row>
    <row r="940" spans="1:10" ht="15.75" customHeight="1" x14ac:dyDescent="0.5">
      <c r="A940" s="311"/>
      <c r="B940" s="312" t="s">
        <v>522</v>
      </c>
      <c r="C940" s="312"/>
      <c r="D940" s="332" t="s">
        <v>101</v>
      </c>
      <c r="E940" s="313">
        <v>0</v>
      </c>
      <c r="F940" s="313">
        <v>0</v>
      </c>
      <c r="G940" s="313">
        <v>0</v>
      </c>
      <c r="H940" s="313">
        <v>0</v>
      </c>
      <c r="I940" s="313">
        <v>0</v>
      </c>
      <c r="J940" s="313">
        <v>0</v>
      </c>
    </row>
    <row r="941" spans="1:10" ht="15.75" customHeight="1" x14ac:dyDescent="0.5">
      <c r="A941" s="311"/>
      <c r="B941" s="312" t="s">
        <v>523</v>
      </c>
      <c r="C941" s="312"/>
      <c r="D941" s="332" t="s">
        <v>101</v>
      </c>
      <c r="E941" s="313">
        <v>0</v>
      </c>
      <c r="F941" s="313">
        <v>0</v>
      </c>
      <c r="G941" s="313">
        <v>0</v>
      </c>
      <c r="H941" s="313">
        <v>0</v>
      </c>
      <c r="I941" s="313">
        <v>0</v>
      </c>
      <c r="J941" s="313">
        <v>0</v>
      </c>
    </row>
    <row r="942" spans="1:10" ht="15.75" customHeight="1" x14ac:dyDescent="0.5">
      <c r="A942" s="311"/>
      <c r="B942" s="312" t="s">
        <v>524</v>
      </c>
      <c r="C942" s="312"/>
      <c r="D942" s="332" t="s">
        <v>101</v>
      </c>
      <c r="E942" s="313">
        <v>0</v>
      </c>
      <c r="F942" s="313">
        <v>0</v>
      </c>
      <c r="G942" s="313">
        <v>0</v>
      </c>
      <c r="H942" s="313">
        <v>0</v>
      </c>
      <c r="I942" s="313">
        <v>0</v>
      </c>
      <c r="J942" s="313">
        <v>0</v>
      </c>
    </row>
    <row r="943" spans="1:10" ht="15.75" customHeight="1" x14ac:dyDescent="0.5">
      <c r="A943" s="311"/>
      <c r="B943" s="312" t="s">
        <v>525</v>
      </c>
      <c r="C943" s="312"/>
      <c r="D943" s="332" t="s">
        <v>101</v>
      </c>
      <c r="E943" s="313">
        <v>0</v>
      </c>
      <c r="F943" s="313">
        <v>0</v>
      </c>
      <c r="G943" s="313">
        <v>0</v>
      </c>
      <c r="H943" s="313">
        <v>0</v>
      </c>
      <c r="I943" s="313">
        <v>0</v>
      </c>
      <c r="J943" s="313">
        <v>0</v>
      </c>
    </row>
    <row r="944" spans="1:10" ht="15.75" customHeight="1" x14ac:dyDescent="0.5">
      <c r="A944" s="311"/>
      <c r="B944" s="312" t="s">
        <v>526</v>
      </c>
      <c r="C944" s="312"/>
      <c r="D944" s="332" t="s">
        <v>101</v>
      </c>
      <c r="E944" s="313">
        <v>0</v>
      </c>
      <c r="F944" s="313">
        <v>0</v>
      </c>
      <c r="G944" s="313">
        <v>0</v>
      </c>
      <c r="H944" s="313">
        <v>0</v>
      </c>
      <c r="I944" s="313">
        <v>0</v>
      </c>
      <c r="J944" s="313">
        <v>0</v>
      </c>
    </row>
    <row r="945" spans="1:26" ht="15.75" customHeight="1" x14ac:dyDescent="0.5">
      <c r="A945" s="311"/>
      <c r="B945" s="312" t="s">
        <v>527</v>
      </c>
      <c r="C945" s="312"/>
      <c r="D945" s="332" t="s">
        <v>101</v>
      </c>
      <c r="E945" s="313">
        <v>0</v>
      </c>
      <c r="F945" s="313">
        <v>0</v>
      </c>
      <c r="G945" s="313">
        <v>0</v>
      </c>
      <c r="H945" s="313">
        <v>0</v>
      </c>
      <c r="I945" s="313">
        <v>0</v>
      </c>
      <c r="J945" s="313">
        <v>0</v>
      </c>
    </row>
    <row r="946" spans="1:26" ht="15.75" customHeight="1" x14ac:dyDescent="0.5">
      <c r="A946" s="311"/>
      <c r="B946" s="312" t="s">
        <v>528</v>
      </c>
      <c r="C946" s="312"/>
      <c r="D946" s="332" t="s">
        <v>101</v>
      </c>
      <c r="E946" s="313">
        <v>0</v>
      </c>
      <c r="F946" s="313">
        <v>0</v>
      </c>
      <c r="G946" s="313">
        <v>0</v>
      </c>
      <c r="H946" s="313">
        <v>0</v>
      </c>
      <c r="I946" s="313">
        <v>0</v>
      </c>
      <c r="J946" s="313">
        <v>0</v>
      </c>
    </row>
    <row r="947" spans="1:26" ht="15.75" customHeight="1" x14ac:dyDescent="0.5">
      <c r="A947" s="311"/>
      <c r="B947" s="312" t="s">
        <v>529</v>
      </c>
      <c r="C947" s="312"/>
      <c r="D947" s="332" t="s">
        <v>101</v>
      </c>
      <c r="E947" s="313">
        <v>0</v>
      </c>
      <c r="F947" s="313">
        <v>0</v>
      </c>
      <c r="G947" s="313">
        <v>0</v>
      </c>
      <c r="H947" s="313">
        <v>0</v>
      </c>
      <c r="I947" s="313">
        <v>0</v>
      </c>
      <c r="J947" s="313">
        <v>0</v>
      </c>
    </row>
    <row r="948" spans="1:26" ht="15.75" customHeight="1" x14ac:dyDescent="0.5">
      <c r="A948" s="311"/>
      <c r="B948" s="312" t="s">
        <v>530</v>
      </c>
      <c r="C948" s="312"/>
      <c r="D948" s="332" t="s">
        <v>101</v>
      </c>
      <c r="E948" s="313">
        <v>0</v>
      </c>
      <c r="F948" s="313">
        <v>0</v>
      </c>
      <c r="G948" s="313">
        <v>0</v>
      </c>
      <c r="H948" s="313">
        <v>0</v>
      </c>
      <c r="I948" s="313">
        <v>0</v>
      </c>
      <c r="J948" s="313">
        <v>0</v>
      </c>
    </row>
    <row r="949" spans="1:26" ht="15.75" customHeight="1" x14ac:dyDescent="0.5">
      <c r="A949" s="311"/>
      <c r="B949" s="312"/>
      <c r="C949" s="312"/>
      <c r="D949" s="332"/>
      <c r="E949" s="313"/>
      <c r="F949" s="313"/>
      <c r="G949" s="313"/>
      <c r="H949" s="313"/>
      <c r="I949" s="313"/>
      <c r="J949" s="334"/>
      <c r="K949" s="302"/>
      <c r="L949" s="302"/>
      <c r="M949" s="302"/>
      <c r="N949" s="302"/>
      <c r="O949" s="302"/>
      <c r="P949" s="302"/>
      <c r="Q949" s="302"/>
      <c r="R949" s="302"/>
      <c r="S949" s="302"/>
      <c r="T949" s="302"/>
      <c r="U949" s="302"/>
      <c r="V949" s="302"/>
      <c r="W949" s="302"/>
      <c r="X949" s="302"/>
      <c r="Y949" s="302"/>
      <c r="Z949" s="302"/>
    </row>
    <row r="950" spans="1:26" ht="15.75" customHeight="1" x14ac:dyDescent="0.25">
      <c r="A950" s="310" t="s">
        <v>1048</v>
      </c>
      <c r="B950" s="30" t="s">
        <v>1116</v>
      </c>
      <c r="C950" s="312"/>
      <c r="D950" s="312"/>
      <c r="E950" s="313"/>
      <c r="F950" s="313"/>
      <c r="G950" s="313"/>
      <c r="H950" s="313"/>
      <c r="I950" s="313"/>
      <c r="J950" s="314"/>
      <c r="K950" s="302"/>
      <c r="L950" s="302"/>
      <c r="M950" s="302"/>
      <c r="N950" s="302"/>
      <c r="O950" s="302"/>
      <c r="P950" s="302"/>
      <c r="Q950" s="302"/>
      <c r="R950" s="302"/>
      <c r="S950" s="302"/>
      <c r="T950" s="302"/>
      <c r="U950" s="302"/>
      <c r="V950" s="302"/>
      <c r="W950" s="302"/>
      <c r="X950" s="302"/>
      <c r="Y950" s="302"/>
      <c r="Z950" s="302"/>
    </row>
    <row r="951" spans="1:26" ht="15.75" customHeight="1" x14ac:dyDescent="0.5">
      <c r="A951" s="311"/>
      <c r="B951" s="312"/>
      <c r="C951" s="312"/>
      <c r="D951" s="312"/>
      <c r="E951" s="313"/>
      <c r="F951" s="313"/>
      <c r="G951" s="313"/>
      <c r="H951" s="313"/>
      <c r="I951" s="313"/>
      <c r="J951" s="314"/>
    </row>
    <row r="952" spans="1:26" ht="15.75" customHeight="1" x14ac:dyDescent="0.25">
      <c r="A952" s="321" t="s">
        <v>124</v>
      </c>
      <c r="B952" s="322" t="s">
        <v>1117</v>
      </c>
      <c r="C952" s="312"/>
      <c r="D952" s="312"/>
      <c r="E952" s="313"/>
      <c r="F952" s="313"/>
      <c r="G952" s="313"/>
      <c r="H952" s="313"/>
      <c r="I952" s="313"/>
      <c r="J952" s="314"/>
    </row>
    <row r="953" spans="1:26" ht="15.75" customHeight="1" x14ac:dyDescent="0.5">
      <c r="A953" s="311"/>
      <c r="B953" s="30"/>
      <c r="C953" s="312"/>
      <c r="D953" s="312"/>
      <c r="E953" s="313"/>
      <c r="F953" s="313"/>
      <c r="G953" s="313"/>
      <c r="H953" s="313"/>
      <c r="I953" s="313"/>
      <c r="J953" s="314"/>
    </row>
    <row r="954" spans="1:26" ht="15.75" customHeight="1" x14ac:dyDescent="0.5">
      <c r="A954" s="311"/>
      <c r="B954" s="312" t="s">
        <v>532</v>
      </c>
      <c r="C954" s="312"/>
      <c r="D954" s="332" t="s">
        <v>101</v>
      </c>
      <c r="E954" s="313">
        <v>0</v>
      </c>
      <c r="F954" s="313">
        <v>0</v>
      </c>
      <c r="G954" s="313">
        <v>0</v>
      </c>
      <c r="H954" s="313">
        <v>0</v>
      </c>
      <c r="I954" s="313">
        <v>0</v>
      </c>
      <c r="J954" s="313">
        <v>0</v>
      </c>
    </row>
    <row r="955" spans="1:26" ht="15.75" customHeight="1" x14ac:dyDescent="0.5">
      <c r="A955" s="311"/>
      <c r="B955" s="312" t="s">
        <v>533</v>
      </c>
      <c r="C955" s="312"/>
      <c r="D955" s="332" t="s">
        <v>101</v>
      </c>
      <c r="E955" s="313">
        <v>95696</v>
      </c>
      <c r="F955" s="313">
        <v>146950</v>
      </c>
      <c r="G955" s="313">
        <v>215300</v>
      </c>
      <c r="H955" s="313">
        <v>183300</v>
      </c>
      <c r="I955" s="313">
        <v>180650</v>
      </c>
      <c r="J955" s="314">
        <v>213162</v>
      </c>
    </row>
    <row r="956" spans="1:26" ht="15.75" customHeight="1" x14ac:dyDescent="0.5">
      <c r="A956" s="311"/>
      <c r="B956" s="312" t="s">
        <v>534</v>
      </c>
      <c r="C956" s="312"/>
      <c r="D956" s="332" t="s">
        <v>101</v>
      </c>
      <c r="E956" s="313">
        <v>1827999.6521000301</v>
      </c>
      <c r="F956" s="313">
        <v>1967314.9180000301</v>
      </c>
      <c r="G956" s="313">
        <v>2396703.8570000199</v>
      </c>
      <c r="H956" s="313">
        <v>2394139.5650000302</v>
      </c>
      <c r="I956" s="313">
        <v>2349646.34500003</v>
      </c>
      <c r="J956" s="314">
        <v>2367940.1520000198</v>
      </c>
    </row>
    <row r="957" spans="1:26" ht="15.75" customHeight="1" x14ac:dyDescent="0.5">
      <c r="A957" s="311"/>
      <c r="B957" s="312" t="s">
        <v>535</v>
      </c>
      <c r="C957" s="312"/>
      <c r="D957" s="332" t="s">
        <v>101</v>
      </c>
      <c r="E957" s="313">
        <v>0</v>
      </c>
      <c r="F957" s="313">
        <v>0</v>
      </c>
      <c r="G957" s="313">
        <v>0</v>
      </c>
      <c r="H957" s="313">
        <v>0</v>
      </c>
      <c r="I957" s="313">
        <v>0</v>
      </c>
      <c r="J957" s="313">
        <v>0</v>
      </c>
    </row>
    <row r="958" spans="1:26" ht="15.75" customHeight="1" x14ac:dyDescent="0.5">
      <c r="A958" s="311"/>
      <c r="B958" s="312" t="s">
        <v>473</v>
      </c>
      <c r="C958" s="312"/>
      <c r="D958" s="332" t="s">
        <v>101</v>
      </c>
      <c r="E958" s="313">
        <v>0</v>
      </c>
      <c r="F958" s="313">
        <v>0</v>
      </c>
      <c r="G958" s="313">
        <v>0</v>
      </c>
      <c r="H958" s="313">
        <v>0</v>
      </c>
      <c r="I958" s="313">
        <v>0</v>
      </c>
      <c r="J958" s="313">
        <v>0</v>
      </c>
    </row>
    <row r="959" spans="1:26" ht="15.75" customHeight="1" x14ac:dyDescent="0.5">
      <c r="A959" s="311"/>
      <c r="B959" s="312" t="s">
        <v>536</v>
      </c>
      <c r="C959" s="312"/>
      <c r="D959" s="332" t="s">
        <v>101</v>
      </c>
      <c r="E959" s="313">
        <v>0</v>
      </c>
      <c r="F959" s="313">
        <v>0</v>
      </c>
      <c r="G959" s="313">
        <v>0</v>
      </c>
      <c r="H959" s="313">
        <v>0</v>
      </c>
      <c r="I959" s="313">
        <v>0</v>
      </c>
      <c r="J959" s="313">
        <v>0</v>
      </c>
    </row>
    <row r="960" spans="1:26" ht="15.75" customHeight="1" x14ac:dyDescent="0.5">
      <c r="A960" s="311"/>
      <c r="B960" s="312" t="s">
        <v>537</v>
      </c>
      <c r="C960" s="312"/>
      <c r="D960" s="332" t="s">
        <v>101</v>
      </c>
      <c r="E960" s="313">
        <v>0</v>
      </c>
      <c r="F960" s="313">
        <v>0</v>
      </c>
      <c r="G960" s="313">
        <v>0</v>
      </c>
      <c r="H960" s="313">
        <v>0</v>
      </c>
      <c r="I960" s="313">
        <v>0</v>
      </c>
      <c r="J960" s="313">
        <v>0</v>
      </c>
    </row>
    <row r="961" spans="1:10" ht="15.75" customHeight="1" x14ac:dyDescent="0.5">
      <c r="A961" s="311"/>
      <c r="B961" s="312" t="s">
        <v>538</v>
      </c>
      <c r="C961" s="312"/>
      <c r="D961" s="332" t="s">
        <v>101</v>
      </c>
      <c r="E961" s="313">
        <v>0</v>
      </c>
      <c r="F961" s="313">
        <v>0</v>
      </c>
      <c r="G961" s="313">
        <v>0</v>
      </c>
      <c r="H961" s="313">
        <v>0</v>
      </c>
      <c r="I961" s="313">
        <v>0</v>
      </c>
      <c r="J961" s="313">
        <v>0</v>
      </c>
    </row>
    <row r="962" spans="1:10" ht="15.75" customHeight="1" x14ac:dyDescent="0.5">
      <c r="A962" s="311"/>
      <c r="B962" s="312" t="s">
        <v>539</v>
      </c>
      <c r="C962" s="312"/>
      <c r="D962" s="332" t="s">
        <v>101</v>
      </c>
      <c r="E962" s="313">
        <v>0</v>
      </c>
      <c r="F962" s="313">
        <v>0</v>
      </c>
      <c r="G962" s="313">
        <v>0</v>
      </c>
      <c r="H962" s="313">
        <v>0</v>
      </c>
      <c r="I962" s="313">
        <v>0</v>
      </c>
      <c r="J962" s="313">
        <v>0</v>
      </c>
    </row>
    <row r="963" spans="1:10" ht="15.75" customHeight="1" x14ac:dyDescent="0.5">
      <c r="A963" s="311"/>
      <c r="B963" s="312" t="s">
        <v>540</v>
      </c>
      <c r="C963" s="312"/>
      <c r="D963" s="332" t="s">
        <v>101</v>
      </c>
      <c r="E963" s="313">
        <v>0</v>
      </c>
      <c r="F963" s="313">
        <v>0</v>
      </c>
      <c r="G963" s="313">
        <v>0</v>
      </c>
      <c r="H963" s="313">
        <v>0</v>
      </c>
      <c r="I963" s="313">
        <v>0</v>
      </c>
      <c r="J963" s="313">
        <v>0</v>
      </c>
    </row>
    <row r="964" spans="1:10" ht="15.75" customHeight="1" x14ac:dyDescent="0.5">
      <c r="A964" s="311"/>
      <c r="B964" s="312" t="s">
        <v>541</v>
      </c>
      <c r="C964" s="312"/>
      <c r="D964" s="332" t="s">
        <v>101</v>
      </c>
      <c r="E964" s="313">
        <v>0</v>
      </c>
      <c r="F964" s="313">
        <v>0</v>
      </c>
      <c r="G964" s="313">
        <v>0</v>
      </c>
      <c r="H964" s="313">
        <v>0</v>
      </c>
      <c r="I964" s="313">
        <v>0</v>
      </c>
      <c r="J964" s="313">
        <v>0</v>
      </c>
    </row>
    <row r="965" spans="1:10" ht="15.75" customHeight="1" x14ac:dyDescent="0.5">
      <c r="A965" s="311"/>
      <c r="B965" s="312" t="s">
        <v>542</v>
      </c>
      <c r="C965" s="312"/>
      <c r="D965" s="332" t="s">
        <v>101</v>
      </c>
      <c r="E965" s="313">
        <v>40233.278899999998</v>
      </c>
      <c r="F965" s="313">
        <v>36361.171199999997</v>
      </c>
      <c r="G965" s="313">
        <v>38861.164400000001</v>
      </c>
      <c r="H965" s="313">
        <v>41352.409399999997</v>
      </c>
      <c r="I965" s="313">
        <v>43278.299899999998</v>
      </c>
      <c r="J965" s="314">
        <v>65934.702000000005</v>
      </c>
    </row>
    <row r="966" spans="1:10" ht="15.75" customHeight="1" x14ac:dyDescent="0.5">
      <c r="A966" s="311"/>
      <c r="B966" s="312" t="s">
        <v>543</v>
      </c>
      <c r="C966" s="312"/>
      <c r="D966" s="332" t="s">
        <v>101</v>
      </c>
      <c r="E966" s="313">
        <v>0</v>
      </c>
      <c r="F966" s="313">
        <v>0</v>
      </c>
      <c r="G966" s="313">
        <v>0</v>
      </c>
      <c r="H966" s="313">
        <v>0</v>
      </c>
      <c r="I966" s="313">
        <v>0</v>
      </c>
      <c r="J966" s="313">
        <v>0</v>
      </c>
    </row>
    <row r="967" spans="1:10" ht="15.75" customHeight="1" x14ac:dyDescent="0.5">
      <c r="A967" s="311"/>
      <c r="B967" s="312" t="s">
        <v>544</v>
      </c>
      <c r="C967" s="312"/>
      <c r="D967" s="332" t="s">
        <v>101</v>
      </c>
      <c r="E967" s="313">
        <v>0</v>
      </c>
      <c r="F967" s="313">
        <v>0</v>
      </c>
      <c r="G967" s="313">
        <v>0</v>
      </c>
      <c r="H967" s="313">
        <v>0</v>
      </c>
      <c r="I967" s="313">
        <v>0</v>
      </c>
      <c r="J967" s="313">
        <v>0</v>
      </c>
    </row>
    <row r="968" spans="1:10" ht="15.75" customHeight="1" x14ac:dyDescent="0.5">
      <c r="A968" s="311"/>
      <c r="B968" s="312" t="s">
        <v>545</v>
      </c>
      <c r="C968" s="312"/>
      <c r="D968" s="332" t="s">
        <v>101</v>
      </c>
      <c r="E968" s="313">
        <v>0</v>
      </c>
      <c r="F968" s="313">
        <v>0</v>
      </c>
      <c r="G968" s="313">
        <v>0</v>
      </c>
      <c r="H968" s="313">
        <v>0</v>
      </c>
      <c r="I968" s="313">
        <v>0</v>
      </c>
      <c r="J968" s="313">
        <v>0</v>
      </c>
    </row>
    <row r="969" spans="1:10" ht="15.75" customHeight="1" x14ac:dyDescent="0.5">
      <c r="A969" s="311"/>
      <c r="B969" s="312" t="s">
        <v>546</v>
      </c>
      <c r="C969" s="312"/>
      <c r="D969" s="332" t="s">
        <v>101</v>
      </c>
      <c r="E969" s="313">
        <v>0</v>
      </c>
      <c r="F969" s="313">
        <v>0</v>
      </c>
      <c r="G969" s="313">
        <v>0</v>
      </c>
      <c r="H969" s="313">
        <v>0</v>
      </c>
      <c r="I969" s="313">
        <v>0</v>
      </c>
      <c r="J969" s="313">
        <v>0</v>
      </c>
    </row>
    <row r="970" spans="1:10" ht="15.75" customHeight="1" x14ac:dyDescent="0.5">
      <c r="A970" s="311"/>
      <c r="B970" s="312" t="s">
        <v>547</v>
      </c>
      <c r="C970" s="312"/>
      <c r="D970" s="332" t="s">
        <v>101</v>
      </c>
      <c r="E970" s="313">
        <v>352478</v>
      </c>
      <c r="F970" s="313">
        <v>345562</v>
      </c>
      <c r="G970" s="313">
        <v>319196</v>
      </c>
      <c r="H970" s="313">
        <v>328074</v>
      </c>
      <c r="I970" s="313">
        <v>285070</v>
      </c>
      <c r="J970" s="314">
        <v>324580</v>
      </c>
    </row>
    <row r="971" spans="1:10" ht="15.75" customHeight="1" x14ac:dyDescent="0.5">
      <c r="A971" s="311"/>
      <c r="B971" s="312" t="s">
        <v>548</v>
      </c>
      <c r="C971" s="312"/>
      <c r="D971" s="332" t="s">
        <v>101</v>
      </c>
      <c r="E971" s="313">
        <v>0</v>
      </c>
      <c r="F971" s="313">
        <v>0</v>
      </c>
      <c r="G971" s="313">
        <v>0</v>
      </c>
      <c r="H971" s="313">
        <v>0</v>
      </c>
      <c r="I971" s="313">
        <v>0</v>
      </c>
      <c r="J971" s="313">
        <v>0</v>
      </c>
    </row>
    <row r="972" spans="1:10" ht="15.75" customHeight="1" x14ac:dyDescent="0.5">
      <c r="A972" s="311"/>
      <c r="B972" s="312" t="s">
        <v>549</v>
      </c>
      <c r="C972" s="312"/>
      <c r="D972" s="332" t="s">
        <v>101</v>
      </c>
      <c r="E972" s="313">
        <v>0</v>
      </c>
      <c r="F972" s="313">
        <v>0</v>
      </c>
      <c r="G972" s="313">
        <v>0</v>
      </c>
      <c r="H972" s="313">
        <v>0</v>
      </c>
      <c r="I972" s="313">
        <v>0</v>
      </c>
      <c r="J972" s="313">
        <v>0</v>
      </c>
    </row>
    <row r="973" spans="1:10" ht="15.75" customHeight="1" x14ac:dyDescent="0.5">
      <c r="A973" s="311"/>
      <c r="B973" s="312" t="s">
        <v>550</v>
      </c>
      <c r="C973" s="312"/>
      <c r="D973" s="332" t="s">
        <v>101</v>
      </c>
      <c r="E973" s="313">
        <v>39600</v>
      </c>
      <c r="F973" s="313">
        <v>23100</v>
      </c>
      <c r="G973" s="313">
        <v>36300</v>
      </c>
      <c r="H973" s="313">
        <v>40700</v>
      </c>
      <c r="I973" s="313">
        <v>41800</v>
      </c>
      <c r="J973" s="314">
        <v>41800.506000000001</v>
      </c>
    </row>
    <row r="974" spans="1:10" ht="15.75" customHeight="1" x14ac:dyDescent="0.5">
      <c r="A974" s="311"/>
      <c r="B974" s="312" t="s">
        <v>551</v>
      </c>
      <c r="C974" s="312"/>
      <c r="D974" s="332" t="s">
        <v>101</v>
      </c>
      <c r="E974" s="313">
        <v>0</v>
      </c>
      <c r="F974" s="313">
        <v>0</v>
      </c>
      <c r="G974" s="313">
        <v>0</v>
      </c>
      <c r="H974" s="313">
        <v>0</v>
      </c>
      <c r="I974" s="313">
        <v>0</v>
      </c>
      <c r="J974" s="313">
        <v>0</v>
      </c>
    </row>
    <row r="975" spans="1:10" ht="15.75" customHeight="1" x14ac:dyDescent="0.5">
      <c r="A975" s="311"/>
      <c r="B975" s="312" t="s">
        <v>552</v>
      </c>
      <c r="C975" s="312"/>
      <c r="D975" s="332" t="s">
        <v>101</v>
      </c>
      <c r="E975" s="313">
        <v>0</v>
      </c>
      <c r="F975" s="313">
        <v>0</v>
      </c>
      <c r="G975" s="313">
        <v>0</v>
      </c>
      <c r="H975" s="313">
        <v>0</v>
      </c>
      <c r="I975" s="313">
        <v>0</v>
      </c>
      <c r="J975" s="313">
        <v>0</v>
      </c>
    </row>
    <row r="976" spans="1:10" ht="15.75" customHeight="1" x14ac:dyDescent="0.5">
      <c r="A976" s="311"/>
      <c r="B976" s="312" t="s">
        <v>553</v>
      </c>
      <c r="C976" s="312"/>
      <c r="D976" s="332" t="s">
        <v>101</v>
      </c>
      <c r="E976" s="313">
        <v>0</v>
      </c>
      <c r="F976" s="313">
        <v>0</v>
      </c>
      <c r="G976" s="313">
        <v>0</v>
      </c>
      <c r="H976" s="313">
        <v>0</v>
      </c>
      <c r="I976" s="313">
        <v>0</v>
      </c>
      <c r="J976" s="313">
        <v>0</v>
      </c>
    </row>
    <row r="977" spans="1:26" ht="15.75" customHeight="1" x14ac:dyDescent="0.5">
      <c r="A977" s="311"/>
      <c r="B977" s="312" t="s">
        <v>554</v>
      </c>
      <c r="C977" s="312"/>
      <c r="D977" s="332" t="s">
        <v>101</v>
      </c>
      <c r="E977" s="313">
        <v>0</v>
      </c>
      <c r="F977" s="313">
        <v>0</v>
      </c>
      <c r="G977" s="313">
        <v>0</v>
      </c>
      <c r="H977" s="313">
        <v>0</v>
      </c>
      <c r="I977" s="313">
        <v>0</v>
      </c>
      <c r="J977" s="313">
        <v>0</v>
      </c>
    </row>
    <row r="978" spans="1:26" ht="15.75" customHeight="1" x14ac:dyDescent="0.5">
      <c r="A978" s="311"/>
      <c r="B978" s="312" t="s">
        <v>555</v>
      </c>
      <c r="C978" s="312"/>
      <c r="D978" s="332" t="s">
        <v>101</v>
      </c>
      <c r="E978" s="313">
        <v>928</v>
      </c>
      <c r="F978" s="313">
        <v>65640</v>
      </c>
      <c r="G978" s="313">
        <v>82320</v>
      </c>
      <c r="H978" s="313">
        <v>97444</v>
      </c>
      <c r="I978" s="313">
        <v>115200</v>
      </c>
      <c r="J978" s="314">
        <v>107379</v>
      </c>
    </row>
    <row r="979" spans="1:26" ht="15.75" customHeight="1" x14ac:dyDescent="0.5">
      <c r="A979" s="311"/>
      <c r="B979" s="312" t="s">
        <v>556</v>
      </c>
      <c r="C979" s="312"/>
      <c r="D979" s="332" t="s">
        <v>101</v>
      </c>
      <c r="E979" s="313">
        <v>0</v>
      </c>
      <c r="F979" s="313">
        <v>0</v>
      </c>
      <c r="G979" s="313">
        <v>0</v>
      </c>
      <c r="H979" s="313">
        <v>0</v>
      </c>
      <c r="I979" s="313">
        <v>0</v>
      </c>
      <c r="J979" s="313">
        <v>0</v>
      </c>
    </row>
    <row r="980" spans="1:26" ht="15.75" customHeight="1" x14ac:dyDescent="0.5">
      <c r="A980" s="311"/>
      <c r="B980" s="312" t="s">
        <v>557</v>
      </c>
      <c r="C980" s="312"/>
      <c r="D980" s="332" t="s">
        <v>101</v>
      </c>
      <c r="E980" s="313">
        <v>0</v>
      </c>
      <c r="F980" s="313">
        <v>0</v>
      </c>
      <c r="G980" s="313">
        <v>0</v>
      </c>
      <c r="H980" s="313">
        <v>0</v>
      </c>
      <c r="I980" s="313">
        <v>0</v>
      </c>
      <c r="J980" s="313">
        <v>0</v>
      </c>
    </row>
    <row r="981" spans="1:26" ht="15.75" customHeight="1" x14ac:dyDescent="0.5">
      <c r="A981" s="311"/>
      <c r="B981" s="330" t="s">
        <v>1196</v>
      </c>
      <c r="C981" s="312"/>
      <c r="D981" s="332" t="s">
        <v>101</v>
      </c>
      <c r="E981" s="313">
        <v>389200</v>
      </c>
      <c r="F981" s="313">
        <v>393050</v>
      </c>
      <c r="G981" s="313">
        <v>493700</v>
      </c>
      <c r="H981" s="313">
        <v>464505</v>
      </c>
      <c r="I981" s="313">
        <v>475950</v>
      </c>
      <c r="J981" s="314">
        <v>510792</v>
      </c>
      <c r="K981" s="302"/>
      <c r="L981" s="302"/>
      <c r="M981" s="302"/>
      <c r="N981" s="302"/>
      <c r="O981" s="302"/>
      <c r="P981" s="302"/>
      <c r="Q981" s="302"/>
      <c r="R981" s="302"/>
      <c r="S981" s="302"/>
      <c r="T981" s="302"/>
      <c r="U981" s="302"/>
      <c r="V981" s="302"/>
      <c r="W981" s="302"/>
      <c r="X981" s="302"/>
      <c r="Y981" s="302"/>
      <c r="Z981" s="302"/>
    </row>
    <row r="982" spans="1:26" ht="15.75" customHeight="1" x14ac:dyDescent="0.5">
      <c r="A982" s="311"/>
      <c r="B982" s="330" t="s">
        <v>1197</v>
      </c>
      <c r="C982" s="312"/>
      <c r="D982" s="332" t="s">
        <v>101</v>
      </c>
      <c r="E982" s="313">
        <v>223250</v>
      </c>
      <c r="F982" s="313">
        <v>239750</v>
      </c>
      <c r="G982" s="313">
        <v>262050</v>
      </c>
      <c r="H982" s="313">
        <v>274950</v>
      </c>
      <c r="I982" s="313">
        <v>284150</v>
      </c>
      <c r="J982" s="314">
        <v>253768</v>
      </c>
      <c r="K982" s="302"/>
      <c r="L982" s="302"/>
      <c r="M982" s="302"/>
      <c r="N982" s="302"/>
      <c r="O982" s="302"/>
      <c r="P982" s="302"/>
      <c r="Q982" s="302"/>
      <c r="R982" s="302"/>
      <c r="S982" s="302"/>
      <c r="T982" s="302"/>
      <c r="U982" s="302"/>
      <c r="V982" s="302"/>
      <c r="W982" s="302"/>
      <c r="X982" s="302"/>
      <c r="Y982" s="302"/>
      <c r="Z982" s="302"/>
    </row>
    <row r="983" spans="1:26" ht="15.75" customHeight="1" x14ac:dyDescent="0.25">
      <c r="A983" s="310"/>
      <c r="B983" s="30"/>
      <c r="C983" s="312"/>
      <c r="D983" s="312"/>
      <c r="E983" s="313"/>
      <c r="F983" s="313"/>
      <c r="G983" s="313"/>
      <c r="H983" s="313"/>
      <c r="I983" s="313"/>
      <c r="J983" s="314"/>
    </row>
    <row r="984" spans="1:26" ht="15.75" customHeight="1" x14ac:dyDescent="0.25">
      <c r="A984" s="321" t="s">
        <v>125</v>
      </c>
      <c r="B984" s="322" t="s">
        <v>1145</v>
      </c>
      <c r="C984" s="312"/>
      <c r="D984" s="312"/>
      <c r="E984" s="313"/>
      <c r="F984" s="313"/>
      <c r="G984" s="313"/>
      <c r="H984" s="313"/>
      <c r="I984" s="313"/>
      <c r="J984" s="314"/>
    </row>
    <row r="985" spans="1:26" ht="15.75" customHeight="1" x14ac:dyDescent="0.5">
      <c r="A985" s="325"/>
      <c r="B985" s="312" t="s">
        <v>559</v>
      </c>
      <c r="C985" s="312"/>
      <c r="D985" s="332" t="s">
        <v>101</v>
      </c>
      <c r="E985" s="313">
        <v>0</v>
      </c>
      <c r="F985" s="313">
        <v>0</v>
      </c>
      <c r="G985" s="313">
        <v>0</v>
      </c>
      <c r="H985" s="313">
        <v>0</v>
      </c>
      <c r="I985" s="313">
        <v>0</v>
      </c>
      <c r="J985" s="313">
        <v>0</v>
      </c>
    </row>
    <row r="986" spans="1:26" ht="15.75" customHeight="1" x14ac:dyDescent="0.5">
      <c r="A986" s="325"/>
      <c r="B986" s="312" t="s">
        <v>560</v>
      </c>
      <c r="C986" s="312"/>
      <c r="D986" s="332" t="s">
        <v>101</v>
      </c>
      <c r="E986" s="313">
        <v>0</v>
      </c>
      <c r="F986" s="313">
        <v>0</v>
      </c>
      <c r="G986" s="313">
        <v>0</v>
      </c>
      <c r="H986" s="313">
        <v>0</v>
      </c>
      <c r="I986" s="313">
        <v>0</v>
      </c>
      <c r="J986" s="313">
        <v>0</v>
      </c>
    </row>
    <row r="987" spans="1:26" ht="15.75" customHeight="1" x14ac:dyDescent="0.5">
      <c r="A987" s="325"/>
      <c r="B987" s="312" t="s">
        <v>561</v>
      </c>
      <c r="C987" s="312"/>
      <c r="D987" s="332" t="s">
        <v>101</v>
      </c>
      <c r="E987" s="313">
        <v>0</v>
      </c>
      <c r="F987" s="313">
        <v>0</v>
      </c>
      <c r="G987" s="313">
        <v>0</v>
      </c>
      <c r="H987" s="313">
        <v>0</v>
      </c>
      <c r="I987" s="313">
        <v>0</v>
      </c>
      <c r="J987" s="313">
        <v>0</v>
      </c>
    </row>
    <row r="988" spans="1:26" ht="15.75" customHeight="1" x14ac:dyDescent="0.5">
      <c r="A988" s="325"/>
      <c r="B988" s="312" t="s">
        <v>562</v>
      </c>
      <c r="C988" s="312"/>
      <c r="D988" s="332" t="s">
        <v>101</v>
      </c>
      <c r="E988" s="313">
        <v>0</v>
      </c>
      <c r="F988" s="313">
        <v>0</v>
      </c>
      <c r="G988" s="313">
        <v>0</v>
      </c>
      <c r="H988" s="313">
        <v>0</v>
      </c>
      <c r="I988" s="313">
        <v>0</v>
      </c>
      <c r="J988" s="313">
        <v>0</v>
      </c>
    </row>
    <row r="989" spans="1:26" ht="15.75" customHeight="1" x14ac:dyDescent="0.5">
      <c r="A989" s="325"/>
      <c r="B989" s="312" t="s">
        <v>563</v>
      </c>
      <c r="C989" s="312"/>
      <c r="D989" s="332" t="s">
        <v>101</v>
      </c>
      <c r="E989" s="313">
        <v>0</v>
      </c>
      <c r="F989" s="313">
        <v>0</v>
      </c>
      <c r="G989" s="313">
        <v>0</v>
      </c>
      <c r="H989" s="313">
        <v>0</v>
      </c>
      <c r="I989" s="313">
        <v>0</v>
      </c>
      <c r="J989" s="313">
        <v>0</v>
      </c>
    </row>
    <row r="990" spans="1:26" ht="15.75" customHeight="1" x14ac:dyDescent="0.5">
      <c r="A990" s="325"/>
      <c r="B990" s="312" t="s">
        <v>564</v>
      </c>
      <c r="C990" s="312"/>
      <c r="D990" s="332" t="s">
        <v>101</v>
      </c>
      <c r="E990" s="313">
        <v>0</v>
      </c>
      <c r="F990" s="313">
        <v>0</v>
      </c>
      <c r="G990" s="313">
        <v>0</v>
      </c>
      <c r="H990" s="313">
        <v>0</v>
      </c>
      <c r="I990" s="313">
        <v>0</v>
      </c>
      <c r="J990" s="313">
        <v>0</v>
      </c>
    </row>
    <row r="991" spans="1:26" ht="15.75" customHeight="1" x14ac:dyDescent="0.5">
      <c r="A991" s="325"/>
      <c r="B991" s="312" t="s">
        <v>565</v>
      </c>
      <c r="C991" s="312"/>
      <c r="D991" s="332" t="s">
        <v>101</v>
      </c>
      <c r="E991" s="313">
        <v>0</v>
      </c>
      <c r="F991" s="313">
        <v>0</v>
      </c>
      <c r="G991" s="313">
        <v>0</v>
      </c>
      <c r="H991" s="313">
        <v>0</v>
      </c>
      <c r="I991" s="313">
        <v>0</v>
      </c>
      <c r="J991" s="313">
        <v>0</v>
      </c>
    </row>
    <row r="992" spans="1:26" ht="15.75" customHeight="1" x14ac:dyDescent="0.5">
      <c r="A992" s="325"/>
      <c r="B992" s="312" t="s">
        <v>566</v>
      </c>
      <c r="C992" s="312"/>
      <c r="D992" s="332" t="s">
        <v>101</v>
      </c>
      <c r="E992" s="313">
        <v>0</v>
      </c>
      <c r="F992" s="313">
        <v>0</v>
      </c>
      <c r="G992" s="313">
        <v>0</v>
      </c>
      <c r="H992" s="313">
        <v>0</v>
      </c>
      <c r="I992" s="313">
        <v>0</v>
      </c>
      <c r="J992" s="313">
        <v>0</v>
      </c>
    </row>
    <row r="993" spans="1:10" ht="15.75" customHeight="1" x14ac:dyDescent="0.5">
      <c r="A993" s="325"/>
      <c r="B993" s="312" t="s">
        <v>567</v>
      </c>
      <c r="C993" s="312"/>
      <c r="D993" s="332" t="s">
        <v>101</v>
      </c>
      <c r="E993" s="313">
        <v>0</v>
      </c>
      <c r="F993" s="313">
        <v>0</v>
      </c>
      <c r="G993" s="313">
        <v>0</v>
      </c>
      <c r="H993" s="313">
        <v>0</v>
      </c>
      <c r="I993" s="313">
        <v>0</v>
      </c>
      <c r="J993" s="313">
        <v>0</v>
      </c>
    </row>
    <row r="994" spans="1:10" ht="15.75" customHeight="1" x14ac:dyDescent="0.5">
      <c r="A994" s="325"/>
      <c r="B994" s="312" t="s">
        <v>568</v>
      </c>
      <c r="C994" s="312"/>
      <c r="D994" s="332" t="s">
        <v>101</v>
      </c>
      <c r="E994" s="313">
        <v>0</v>
      </c>
      <c r="F994" s="313">
        <v>0</v>
      </c>
      <c r="G994" s="313">
        <v>0</v>
      </c>
      <c r="H994" s="313">
        <v>0</v>
      </c>
      <c r="I994" s="313">
        <v>0</v>
      </c>
      <c r="J994" s="313">
        <v>0</v>
      </c>
    </row>
    <row r="995" spans="1:10" ht="15.75" customHeight="1" x14ac:dyDescent="0.5">
      <c r="A995" s="325"/>
      <c r="B995" s="312" t="s">
        <v>569</v>
      </c>
      <c r="C995" s="312"/>
      <c r="D995" s="332" t="s">
        <v>101</v>
      </c>
      <c r="E995" s="313">
        <v>0</v>
      </c>
      <c r="F995" s="313">
        <v>0</v>
      </c>
      <c r="G995" s="313">
        <v>0</v>
      </c>
      <c r="H995" s="313">
        <v>0</v>
      </c>
      <c r="I995" s="313">
        <v>0</v>
      </c>
      <c r="J995" s="313">
        <v>0</v>
      </c>
    </row>
    <row r="996" spans="1:10" ht="15.75" customHeight="1" x14ac:dyDescent="0.5">
      <c r="A996" s="325"/>
      <c r="B996" s="312" t="s">
        <v>570</v>
      </c>
      <c r="C996" s="312"/>
      <c r="D996" s="332" t="s">
        <v>101</v>
      </c>
      <c r="E996" s="313">
        <v>0</v>
      </c>
      <c r="F996" s="313">
        <v>0</v>
      </c>
      <c r="G996" s="313">
        <v>0</v>
      </c>
      <c r="H996" s="313">
        <v>0</v>
      </c>
      <c r="I996" s="313">
        <v>0</v>
      </c>
      <c r="J996" s="313">
        <v>0</v>
      </c>
    </row>
    <row r="997" spans="1:10" ht="15.75" customHeight="1" x14ac:dyDescent="0.5">
      <c r="A997" s="325"/>
      <c r="B997" s="312" t="s">
        <v>571</v>
      </c>
      <c r="C997" s="312"/>
      <c r="D997" s="332" t="s">
        <v>101</v>
      </c>
      <c r="E997" s="313">
        <v>0</v>
      </c>
      <c r="F997" s="313">
        <v>0</v>
      </c>
      <c r="G997" s="313">
        <v>0</v>
      </c>
      <c r="H997" s="313">
        <v>0</v>
      </c>
      <c r="I997" s="313">
        <v>0</v>
      </c>
      <c r="J997" s="313">
        <v>0</v>
      </c>
    </row>
    <row r="998" spans="1:10" ht="15.75" customHeight="1" x14ac:dyDescent="0.5">
      <c r="A998" s="325"/>
      <c r="B998" s="312" t="s">
        <v>572</v>
      </c>
      <c r="C998" s="312"/>
      <c r="D998" s="332" t="s">
        <v>101</v>
      </c>
      <c r="E998" s="313">
        <v>0</v>
      </c>
      <c r="F998" s="313">
        <v>0</v>
      </c>
      <c r="G998" s="313">
        <v>0</v>
      </c>
      <c r="H998" s="313">
        <v>0</v>
      </c>
      <c r="I998" s="313">
        <v>0</v>
      </c>
      <c r="J998" s="313">
        <v>0</v>
      </c>
    </row>
    <row r="999" spans="1:10" ht="15.75" customHeight="1" x14ac:dyDescent="0.5">
      <c r="A999" s="325"/>
      <c r="B999" s="312" t="s">
        <v>573</v>
      </c>
      <c r="C999" s="312"/>
      <c r="D999" s="332" t="s">
        <v>101</v>
      </c>
      <c r="E999" s="313">
        <v>0</v>
      </c>
      <c r="F999" s="313">
        <v>0</v>
      </c>
      <c r="G999" s="313">
        <v>0</v>
      </c>
      <c r="H999" s="313">
        <v>0</v>
      </c>
      <c r="I999" s="313">
        <v>0</v>
      </c>
      <c r="J999" s="313">
        <v>0</v>
      </c>
    </row>
    <row r="1000" spans="1:10" ht="15.75" customHeight="1" x14ac:dyDescent="0.5">
      <c r="A1000" s="325"/>
      <c r="B1000" s="312" t="s">
        <v>574</v>
      </c>
      <c r="C1000" s="312"/>
      <c r="D1000" s="332" t="s">
        <v>101</v>
      </c>
      <c r="E1000" s="313">
        <v>0</v>
      </c>
      <c r="F1000" s="313">
        <v>0</v>
      </c>
      <c r="G1000" s="313">
        <v>0</v>
      </c>
      <c r="H1000" s="313">
        <v>0</v>
      </c>
      <c r="I1000" s="313">
        <v>0</v>
      </c>
      <c r="J1000" s="313">
        <v>0</v>
      </c>
    </row>
    <row r="1001" spans="1:10" ht="15.75" customHeight="1" x14ac:dyDescent="0.5">
      <c r="A1001" s="325"/>
      <c r="B1001" s="312" t="s">
        <v>575</v>
      </c>
      <c r="C1001" s="312"/>
      <c r="D1001" s="332" t="s">
        <v>101</v>
      </c>
      <c r="E1001" s="313">
        <v>0</v>
      </c>
      <c r="F1001" s="313">
        <v>0</v>
      </c>
      <c r="G1001" s="313">
        <v>0</v>
      </c>
      <c r="H1001" s="313">
        <v>0</v>
      </c>
      <c r="I1001" s="313">
        <v>0</v>
      </c>
      <c r="J1001" s="313">
        <v>0</v>
      </c>
    </row>
    <row r="1002" spans="1:10" ht="15.75" customHeight="1" x14ac:dyDescent="0.5">
      <c r="A1002" s="325"/>
      <c r="B1002" s="312" t="s">
        <v>576</v>
      </c>
      <c r="C1002" s="312"/>
      <c r="D1002" s="332" t="s">
        <v>101</v>
      </c>
      <c r="E1002" s="313">
        <v>0</v>
      </c>
      <c r="F1002" s="313">
        <v>0</v>
      </c>
      <c r="G1002" s="313">
        <v>0</v>
      </c>
      <c r="H1002" s="313">
        <v>0</v>
      </c>
      <c r="I1002" s="313">
        <v>0</v>
      </c>
      <c r="J1002" s="313">
        <v>0</v>
      </c>
    </row>
    <row r="1003" spans="1:10" ht="15.75" customHeight="1" x14ac:dyDescent="0.5">
      <c r="A1003" s="325"/>
      <c r="B1003" s="312" t="s">
        <v>577</v>
      </c>
      <c r="C1003" s="312"/>
      <c r="D1003" s="332" t="s">
        <v>101</v>
      </c>
      <c r="E1003" s="313">
        <v>0</v>
      </c>
      <c r="F1003" s="313">
        <v>0</v>
      </c>
      <c r="G1003" s="313">
        <v>0</v>
      </c>
      <c r="H1003" s="313">
        <v>0</v>
      </c>
      <c r="I1003" s="313">
        <v>0</v>
      </c>
      <c r="J1003" s="313">
        <v>0</v>
      </c>
    </row>
    <row r="1004" spans="1:10" ht="15.75" customHeight="1" x14ac:dyDescent="0.5">
      <c r="A1004" s="325"/>
      <c r="B1004" s="312" t="s">
        <v>578</v>
      </c>
      <c r="C1004" s="312"/>
      <c r="D1004" s="332" t="s">
        <v>101</v>
      </c>
      <c r="E1004" s="313">
        <v>0</v>
      </c>
      <c r="F1004" s="313">
        <v>0</v>
      </c>
      <c r="G1004" s="313">
        <v>0</v>
      </c>
      <c r="H1004" s="313">
        <v>0</v>
      </c>
      <c r="I1004" s="313">
        <v>0</v>
      </c>
      <c r="J1004" s="313">
        <v>0</v>
      </c>
    </row>
    <row r="1005" spans="1:10" ht="15.75" customHeight="1" x14ac:dyDescent="0.5">
      <c r="A1005" s="325"/>
      <c r="B1005" s="312" t="s">
        <v>579</v>
      </c>
      <c r="C1005" s="312"/>
      <c r="D1005" s="332" t="s">
        <v>101</v>
      </c>
      <c r="E1005" s="313">
        <v>0</v>
      </c>
      <c r="F1005" s="313">
        <v>0</v>
      </c>
      <c r="G1005" s="313">
        <v>0</v>
      </c>
      <c r="H1005" s="313">
        <v>0</v>
      </c>
      <c r="I1005" s="313">
        <v>0</v>
      </c>
      <c r="J1005" s="313">
        <v>0</v>
      </c>
    </row>
    <row r="1006" spans="1:10" ht="15.75" customHeight="1" x14ac:dyDescent="0.5">
      <c r="A1006" s="325"/>
      <c r="B1006" s="312" t="s">
        <v>580</v>
      </c>
      <c r="C1006" s="312"/>
      <c r="D1006" s="332" t="s">
        <v>101</v>
      </c>
      <c r="E1006" s="313">
        <v>0</v>
      </c>
      <c r="F1006" s="313">
        <v>0</v>
      </c>
      <c r="G1006" s="313">
        <v>0</v>
      </c>
      <c r="H1006" s="313">
        <v>0</v>
      </c>
      <c r="I1006" s="313">
        <v>0</v>
      </c>
      <c r="J1006" s="313">
        <v>0</v>
      </c>
    </row>
    <row r="1007" spans="1:10" ht="15.75" customHeight="1" x14ac:dyDescent="0.5">
      <c r="A1007" s="325"/>
      <c r="B1007" s="312" t="s">
        <v>581</v>
      </c>
      <c r="C1007" s="312"/>
      <c r="D1007" s="332" t="s">
        <v>101</v>
      </c>
      <c r="E1007" s="313">
        <v>0</v>
      </c>
      <c r="F1007" s="313">
        <v>0</v>
      </c>
      <c r="G1007" s="313">
        <v>0</v>
      </c>
      <c r="H1007" s="313">
        <v>0</v>
      </c>
      <c r="I1007" s="313">
        <v>0</v>
      </c>
      <c r="J1007" s="313">
        <v>0</v>
      </c>
    </row>
    <row r="1008" spans="1:10" ht="15.75" customHeight="1" x14ac:dyDescent="0.5">
      <c r="A1008" s="325"/>
      <c r="B1008" s="312" t="s">
        <v>582</v>
      </c>
      <c r="C1008" s="312"/>
      <c r="D1008" s="332" t="s">
        <v>101</v>
      </c>
      <c r="E1008" s="313">
        <v>0</v>
      </c>
      <c r="F1008" s="313">
        <v>0</v>
      </c>
      <c r="G1008" s="313">
        <v>0</v>
      </c>
      <c r="H1008" s="313">
        <v>0</v>
      </c>
      <c r="I1008" s="313">
        <v>0</v>
      </c>
      <c r="J1008" s="313">
        <v>0</v>
      </c>
    </row>
    <row r="1009" spans="1:10" ht="15.75" customHeight="1" x14ac:dyDescent="0.5">
      <c r="A1009" s="325"/>
      <c r="B1009" s="312" t="s">
        <v>583</v>
      </c>
      <c r="C1009" s="312"/>
      <c r="D1009" s="332" t="s">
        <v>101</v>
      </c>
      <c r="E1009" s="313">
        <v>0</v>
      </c>
      <c r="F1009" s="313">
        <v>0</v>
      </c>
      <c r="G1009" s="313">
        <v>0</v>
      </c>
      <c r="H1009" s="313">
        <v>0</v>
      </c>
      <c r="I1009" s="313">
        <v>0</v>
      </c>
      <c r="J1009" s="313">
        <v>0</v>
      </c>
    </row>
    <row r="1010" spans="1:10" ht="15.75" customHeight="1" x14ac:dyDescent="0.5">
      <c r="A1010" s="325"/>
      <c r="B1010" s="312" t="s">
        <v>584</v>
      </c>
      <c r="C1010" s="312"/>
      <c r="D1010" s="332" t="s">
        <v>101</v>
      </c>
      <c r="E1010" s="313">
        <v>0</v>
      </c>
      <c r="F1010" s="313">
        <v>0</v>
      </c>
      <c r="G1010" s="313">
        <v>0</v>
      </c>
      <c r="H1010" s="313">
        <v>0</v>
      </c>
      <c r="I1010" s="313">
        <v>0</v>
      </c>
      <c r="J1010" s="313">
        <v>0</v>
      </c>
    </row>
    <row r="1011" spans="1:10" ht="15.75" customHeight="1" x14ac:dyDescent="0.5">
      <c r="A1011" s="325"/>
      <c r="B1011" s="312" t="s">
        <v>585</v>
      </c>
      <c r="C1011" s="312"/>
      <c r="D1011" s="332" t="s">
        <v>101</v>
      </c>
      <c r="E1011" s="313">
        <v>0</v>
      </c>
      <c r="F1011" s="313">
        <v>0</v>
      </c>
      <c r="G1011" s="313">
        <v>0</v>
      </c>
      <c r="H1011" s="313">
        <v>0</v>
      </c>
      <c r="I1011" s="313">
        <v>0</v>
      </c>
      <c r="J1011" s="313">
        <v>0</v>
      </c>
    </row>
    <row r="1012" spans="1:10" ht="15.75" customHeight="1" x14ac:dyDescent="0.5">
      <c r="A1012" s="325"/>
      <c r="B1012" s="312" t="s">
        <v>586</v>
      </c>
      <c r="C1012" s="312"/>
      <c r="D1012" s="332" t="s">
        <v>101</v>
      </c>
      <c r="E1012" s="313">
        <v>0</v>
      </c>
      <c r="F1012" s="313">
        <v>0</v>
      </c>
      <c r="G1012" s="313">
        <v>0</v>
      </c>
      <c r="H1012" s="313">
        <v>0</v>
      </c>
      <c r="I1012" s="313">
        <v>0</v>
      </c>
      <c r="J1012" s="313">
        <v>0</v>
      </c>
    </row>
    <row r="1013" spans="1:10" ht="15.75" customHeight="1" x14ac:dyDescent="0.5">
      <c r="A1013" s="325"/>
      <c r="B1013" s="312" t="s">
        <v>587</v>
      </c>
      <c r="C1013" s="312"/>
      <c r="D1013" s="332" t="s">
        <v>101</v>
      </c>
      <c r="E1013" s="313">
        <v>0</v>
      </c>
      <c r="F1013" s="313">
        <v>0</v>
      </c>
      <c r="G1013" s="313">
        <v>0</v>
      </c>
      <c r="H1013" s="313">
        <v>0</v>
      </c>
      <c r="I1013" s="313">
        <v>0</v>
      </c>
      <c r="J1013" s="313">
        <v>0</v>
      </c>
    </row>
    <row r="1014" spans="1:10" ht="15.75" customHeight="1" x14ac:dyDescent="0.5">
      <c r="A1014" s="325"/>
      <c r="B1014" s="312" t="s">
        <v>588</v>
      </c>
      <c r="C1014" s="312"/>
      <c r="D1014" s="332" t="s">
        <v>101</v>
      </c>
      <c r="E1014" s="313">
        <v>0</v>
      </c>
      <c r="F1014" s="313">
        <v>0</v>
      </c>
      <c r="G1014" s="313">
        <v>0</v>
      </c>
      <c r="H1014" s="313">
        <v>0</v>
      </c>
      <c r="I1014" s="313">
        <v>0</v>
      </c>
      <c r="J1014" s="313">
        <v>0</v>
      </c>
    </row>
    <row r="1015" spans="1:10" ht="15.75" customHeight="1" x14ac:dyDescent="0.5">
      <c r="A1015" s="325"/>
      <c r="B1015" s="312" t="s">
        <v>589</v>
      </c>
      <c r="C1015" s="312"/>
      <c r="D1015" s="332" t="s">
        <v>101</v>
      </c>
      <c r="E1015" s="313">
        <v>0</v>
      </c>
      <c r="F1015" s="313">
        <v>0</v>
      </c>
      <c r="G1015" s="313">
        <v>0</v>
      </c>
      <c r="H1015" s="313">
        <v>0</v>
      </c>
      <c r="I1015" s="313">
        <v>0</v>
      </c>
      <c r="J1015" s="313">
        <v>0</v>
      </c>
    </row>
    <row r="1016" spans="1:10" ht="15.75" customHeight="1" x14ac:dyDescent="0.5">
      <c r="A1016" s="325"/>
      <c r="B1016" s="312" t="s">
        <v>590</v>
      </c>
      <c r="C1016" s="312"/>
      <c r="D1016" s="332" t="s">
        <v>101</v>
      </c>
      <c r="E1016" s="313">
        <v>0</v>
      </c>
      <c r="F1016" s="313">
        <v>0</v>
      </c>
      <c r="G1016" s="313">
        <v>0</v>
      </c>
      <c r="H1016" s="313">
        <v>0</v>
      </c>
      <c r="I1016" s="313">
        <v>0</v>
      </c>
      <c r="J1016" s="313">
        <v>0</v>
      </c>
    </row>
    <row r="1017" spans="1:10" ht="15.75" customHeight="1" x14ac:dyDescent="0.5">
      <c r="A1017" s="325"/>
      <c r="B1017" s="312" t="s">
        <v>449</v>
      </c>
      <c r="C1017" s="312"/>
      <c r="D1017" s="332" t="s">
        <v>101</v>
      </c>
      <c r="E1017" s="313">
        <v>0</v>
      </c>
      <c r="F1017" s="313">
        <v>0</v>
      </c>
      <c r="G1017" s="313">
        <v>0</v>
      </c>
      <c r="H1017" s="313">
        <v>0</v>
      </c>
      <c r="I1017" s="313">
        <v>0</v>
      </c>
      <c r="J1017" s="313">
        <v>0</v>
      </c>
    </row>
    <row r="1018" spans="1:10" ht="15.75" customHeight="1" x14ac:dyDescent="0.5">
      <c r="A1018" s="325"/>
      <c r="B1018" s="312" t="s">
        <v>591</v>
      </c>
      <c r="C1018" s="312"/>
      <c r="D1018" s="332" t="s">
        <v>101</v>
      </c>
      <c r="E1018" s="313">
        <v>0</v>
      </c>
      <c r="F1018" s="313">
        <v>0</v>
      </c>
      <c r="G1018" s="313">
        <v>0</v>
      </c>
      <c r="H1018" s="313">
        <v>0</v>
      </c>
      <c r="I1018" s="313">
        <v>0</v>
      </c>
      <c r="J1018" s="313">
        <v>0</v>
      </c>
    </row>
    <row r="1019" spans="1:10" ht="15.75" customHeight="1" x14ac:dyDescent="0.5">
      <c r="A1019" s="325"/>
      <c r="B1019" s="312" t="s">
        <v>592</v>
      </c>
      <c r="C1019" s="312"/>
      <c r="D1019" s="332" t="s">
        <v>101</v>
      </c>
      <c r="E1019" s="313">
        <v>22880</v>
      </c>
      <c r="F1019" s="313">
        <v>20600</v>
      </c>
      <c r="G1019" s="313">
        <v>23600</v>
      </c>
      <c r="H1019" s="313">
        <v>26130</v>
      </c>
      <c r="I1019" s="313">
        <v>17530</v>
      </c>
      <c r="J1019" s="314">
        <v>21730</v>
      </c>
    </row>
    <row r="1020" spans="1:10" ht="15.75" customHeight="1" x14ac:dyDescent="0.5">
      <c r="A1020" s="325"/>
      <c r="B1020" s="312" t="s">
        <v>593</v>
      </c>
      <c r="C1020" s="312"/>
      <c r="D1020" s="332" t="s">
        <v>101</v>
      </c>
      <c r="E1020" s="313">
        <v>0</v>
      </c>
      <c r="F1020" s="313">
        <v>0</v>
      </c>
      <c r="G1020" s="313">
        <v>0</v>
      </c>
      <c r="H1020" s="313">
        <v>0</v>
      </c>
      <c r="I1020" s="313">
        <v>0</v>
      </c>
      <c r="J1020" s="313">
        <v>0</v>
      </c>
    </row>
    <row r="1021" spans="1:10" ht="15.75" customHeight="1" x14ac:dyDescent="0.5">
      <c r="A1021" s="326"/>
      <c r="B1021" s="327" t="s">
        <v>594</v>
      </c>
      <c r="C1021" s="327"/>
      <c r="D1021" s="332" t="s">
        <v>101</v>
      </c>
      <c r="E1021" s="313">
        <v>0</v>
      </c>
      <c r="F1021" s="313">
        <v>0</v>
      </c>
      <c r="G1021" s="313">
        <v>0</v>
      </c>
      <c r="H1021" s="313">
        <v>0</v>
      </c>
      <c r="I1021" s="313">
        <v>0</v>
      </c>
      <c r="J1021" s="313">
        <v>0</v>
      </c>
    </row>
  </sheetData>
  <mergeCells count="24">
    <mergeCell ref="I513:I514"/>
    <mergeCell ref="J513:J514"/>
    <mergeCell ref="C522:C523"/>
    <mergeCell ref="G9:G10"/>
    <mergeCell ref="H9:H10"/>
    <mergeCell ref="C18:C19"/>
    <mergeCell ref="A506:J506"/>
    <mergeCell ref="A508:J508"/>
    <mergeCell ref="A509:J509"/>
    <mergeCell ref="A511:J511"/>
    <mergeCell ref="A513:A514"/>
    <mergeCell ref="E513:E514"/>
    <mergeCell ref="F513:F514"/>
    <mergeCell ref="G513:G514"/>
    <mergeCell ref="H513:H514"/>
    <mergeCell ref="I9:I10"/>
    <mergeCell ref="J9:J10"/>
    <mergeCell ref="A2:J2"/>
    <mergeCell ref="A4:J4"/>
    <mergeCell ref="A5:J5"/>
    <mergeCell ref="A7:J7"/>
    <mergeCell ref="A9:A10"/>
    <mergeCell ref="E9:E10"/>
    <mergeCell ref="F9:F10"/>
  </mergeCells>
  <pageMargins left="0.7" right="0.7" top="0.75" bottom="0.75" header="0" footer="0"/>
  <pageSetup orientation="portrait" r:id="rId1"/>
  <rowBreaks count="8" manualBreakCount="8">
    <brk id="224" man="1"/>
    <brk id="145" man="1"/>
    <brk id="402" man="1"/>
    <brk id="82" man="1"/>
    <brk id="359" man="1"/>
    <brk id="903" man="1"/>
    <brk id="265" man="1"/>
    <brk id="687" man="1"/>
  </rowBreaks>
  <colBreaks count="1" manualBreakCount="1">
    <brk id="1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heetViews>
  <sheetFormatPr defaultColWidth="12.6328125" defaultRowHeight="15" customHeight="1" x14ac:dyDescent="0.25"/>
  <cols>
    <col min="1" max="1" width="7.36328125" customWidth="1"/>
    <col min="2" max="2" width="47.7265625" customWidth="1"/>
    <col min="3" max="3" width="43.36328125" customWidth="1"/>
    <col min="4" max="4" width="20.36328125" hidden="1" customWidth="1"/>
    <col min="5" max="5" width="16.6328125" customWidth="1"/>
    <col min="6" max="11" width="18.6328125" customWidth="1"/>
    <col min="12" max="12" width="20" customWidth="1"/>
    <col min="13" max="26" width="8.6328125" customWidth="1"/>
  </cols>
  <sheetData>
    <row r="1" spans="1:26" ht="12" customHeight="1" x14ac:dyDescent="0.25">
      <c r="A1" s="302"/>
      <c r="B1" s="335"/>
      <c r="C1" s="302"/>
      <c r="D1" s="302"/>
      <c r="E1" s="302"/>
      <c r="F1" s="302"/>
      <c r="G1" s="302"/>
      <c r="H1" s="302"/>
      <c r="I1" s="302"/>
      <c r="J1" s="302"/>
      <c r="K1" s="302"/>
      <c r="L1" s="302"/>
      <c r="M1" s="302"/>
      <c r="N1" s="302"/>
      <c r="O1" s="302"/>
      <c r="P1" s="302"/>
      <c r="Q1" s="302"/>
      <c r="R1" s="302"/>
      <c r="S1" s="302"/>
      <c r="T1" s="302"/>
      <c r="U1" s="302"/>
      <c r="V1" s="302"/>
      <c r="W1" s="302"/>
      <c r="X1" s="302"/>
      <c r="Y1" s="302"/>
      <c r="Z1" s="302"/>
    </row>
    <row r="2" spans="1:26" ht="12" customHeight="1" x14ac:dyDescent="0.25">
      <c r="A2" s="545" t="s">
        <v>1198</v>
      </c>
      <c r="B2" s="543"/>
      <c r="C2" s="543"/>
      <c r="D2" s="543"/>
      <c r="E2" s="543"/>
      <c r="F2" s="543"/>
      <c r="G2" s="543"/>
      <c r="H2" s="543"/>
      <c r="I2" s="543"/>
      <c r="J2" s="543"/>
      <c r="K2" s="543"/>
      <c r="L2" s="302"/>
      <c r="M2" s="302"/>
      <c r="N2" s="302"/>
      <c r="O2" s="302"/>
      <c r="P2" s="302"/>
      <c r="Q2" s="302"/>
      <c r="R2" s="302"/>
      <c r="S2" s="302"/>
      <c r="T2" s="302"/>
      <c r="U2" s="302"/>
      <c r="V2" s="302"/>
      <c r="W2" s="302"/>
      <c r="X2" s="302"/>
      <c r="Y2" s="302"/>
      <c r="Z2" s="302"/>
    </row>
    <row r="3" spans="1:26" ht="12" customHeight="1" x14ac:dyDescent="0.25">
      <c r="A3" s="303"/>
      <c r="B3" s="336"/>
      <c r="C3" s="3"/>
      <c r="D3" s="3"/>
      <c r="E3" s="3"/>
      <c r="F3" s="3"/>
      <c r="G3" s="3"/>
      <c r="H3" s="3"/>
      <c r="I3" s="3"/>
      <c r="J3" s="3"/>
      <c r="K3" s="3"/>
      <c r="L3" s="302"/>
      <c r="M3" s="302"/>
      <c r="N3" s="302"/>
      <c r="O3" s="302"/>
      <c r="P3" s="302"/>
      <c r="Q3" s="302"/>
      <c r="R3" s="302"/>
      <c r="S3" s="302"/>
      <c r="T3" s="302"/>
      <c r="U3" s="302"/>
      <c r="V3" s="302"/>
      <c r="W3" s="302"/>
      <c r="X3" s="302"/>
      <c r="Y3" s="302"/>
      <c r="Z3" s="302"/>
    </row>
    <row r="4" spans="1:26" ht="12" customHeight="1" x14ac:dyDescent="0.25">
      <c r="A4" s="546" t="s">
        <v>147</v>
      </c>
      <c r="B4" s="543"/>
      <c r="C4" s="543"/>
      <c r="D4" s="543"/>
      <c r="E4" s="543"/>
      <c r="F4" s="543"/>
      <c r="G4" s="543"/>
      <c r="H4" s="543"/>
      <c r="I4" s="543"/>
      <c r="J4" s="543"/>
      <c r="K4" s="543"/>
      <c r="L4" s="302"/>
      <c r="M4" s="302"/>
      <c r="N4" s="302"/>
      <c r="O4" s="302"/>
      <c r="P4" s="302"/>
      <c r="Q4" s="302"/>
      <c r="R4" s="302"/>
      <c r="S4" s="302"/>
      <c r="T4" s="302"/>
      <c r="U4" s="302"/>
      <c r="V4" s="302"/>
      <c r="W4" s="302"/>
      <c r="X4" s="302"/>
      <c r="Y4" s="302"/>
      <c r="Z4" s="302"/>
    </row>
    <row r="5" spans="1:26" ht="12" customHeight="1" x14ac:dyDescent="0.25">
      <c r="A5" s="547" t="s">
        <v>148</v>
      </c>
      <c r="B5" s="543"/>
      <c r="C5" s="543"/>
      <c r="D5" s="543"/>
      <c r="E5" s="543"/>
      <c r="F5" s="543"/>
      <c r="G5" s="543"/>
      <c r="H5" s="543"/>
      <c r="I5" s="543"/>
      <c r="J5" s="543"/>
      <c r="K5" s="543"/>
      <c r="L5" s="302"/>
      <c r="M5" s="302"/>
      <c r="N5" s="302"/>
      <c r="O5" s="302"/>
      <c r="P5" s="302"/>
      <c r="Q5" s="302"/>
      <c r="R5" s="302"/>
      <c r="S5" s="302"/>
      <c r="T5" s="302"/>
      <c r="U5" s="302"/>
      <c r="V5" s="302"/>
      <c r="W5" s="302"/>
      <c r="X5" s="302"/>
      <c r="Y5" s="302"/>
      <c r="Z5" s="302"/>
    </row>
    <row r="6" spans="1:26" ht="12" customHeight="1" x14ac:dyDescent="0.25">
      <c r="A6" s="302"/>
      <c r="B6" s="335"/>
      <c r="C6" s="302"/>
      <c r="D6" s="302"/>
      <c r="E6" s="302"/>
      <c r="F6" s="302"/>
      <c r="G6" s="302"/>
      <c r="H6" s="302"/>
      <c r="I6" s="302"/>
      <c r="J6" s="302"/>
      <c r="K6" s="302"/>
      <c r="L6" s="302"/>
      <c r="M6" s="302"/>
      <c r="N6" s="302"/>
      <c r="O6" s="302"/>
      <c r="P6" s="302"/>
      <c r="Q6" s="302"/>
      <c r="R6" s="302"/>
      <c r="S6" s="302"/>
      <c r="T6" s="302"/>
      <c r="U6" s="302"/>
      <c r="V6" s="302"/>
      <c r="W6" s="302"/>
      <c r="X6" s="302"/>
      <c r="Y6" s="302"/>
      <c r="Z6" s="302"/>
    </row>
    <row r="7" spans="1:26" ht="22.5" customHeight="1" x14ac:dyDescent="0.25">
      <c r="A7" s="638" t="s">
        <v>5</v>
      </c>
      <c r="B7" s="640" t="s">
        <v>1199</v>
      </c>
      <c r="C7" s="641"/>
      <c r="D7" s="337" t="s">
        <v>26</v>
      </c>
      <c r="E7" s="338" t="s">
        <v>7</v>
      </c>
      <c r="F7" s="637" t="s">
        <v>8</v>
      </c>
      <c r="G7" s="637" t="s">
        <v>9</v>
      </c>
      <c r="H7" s="637" t="s">
        <v>10</v>
      </c>
      <c r="I7" s="637" t="s">
        <v>11</v>
      </c>
      <c r="J7" s="637" t="s">
        <v>12</v>
      </c>
      <c r="K7" s="630" t="s">
        <v>13</v>
      </c>
    </row>
    <row r="8" spans="1:26" ht="22.5" customHeight="1" x14ac:dyDescent="0.25">
      <c r="A8" s="639"/>
      <c r="B8" s="642"/>
      <c r="C8" s="643"/>
      <c r="D8" s="339" t="s">
        <v>27</v>
      </c>
      <c r="E8" s="339" t="s">
        <v>15</v>
      </c>
      <c r="F8" s="633"/>
      <c r="G8" s="633"/>
      <c r="H8" s="633"/>
      <c r="I8" s="633"/>
      <c r="J8" s="633"/>
      <c r="K8" s="631"/>
    </row>
    <row r="9" spans="1:26" ht="12" customHeight="1" x14ac:dyDescent="0.25">
      <c r="A9" s="340" t="s">
        <v>124</v>
      </c>
      <c r="B9" s="341" t="s">
        <v>1200</v>
      </c>
      <c r="C9" s="342" t="s">
        <v>149</v>
      </c>
      <c r="D9" s="343"/>
      <c r="E9" s="344" t="s">
        <v>1201</v>
      </c>
      <c r="F9" s="345">
        <f>SUM(SDI!E16:E81)</f>
        <v>6981449</v>
      </c>
      <c r="G9" s="345">
        <f>SUM(SDI!F16:F81)</f>
        <v>5185459</v>
      </c>
      <c r="H9" s="345">
        <f>SUM(SDI!G16:G81)</f>
        <v>7831824</v>
      </c>
      <c r="I9" s="345">
        <f>SUM(SDI!H16:H81)</f>
        <v>7993965</v>
      </c>
      <c r="J9" s="345">
        <f>SUM(SDI!I16:I81)</f>
        <v>9137823</v>
      </c>
      <c r="K9" s="346">
        <f>SUM(SDI!J16:J81)</f>
        <v>9213861</v>
      </c>
    </row>
    <row r="10" spans="1:26" ht="12" customHeight="1" x14ac:dyDescent="0.25">
      <c r="A10" s="644" t="s">
        <v>125</v>
      </c>
      <c r="B10" s="645" t="s">
        <v>1202</v>
      </c>
      <c r="C10" s="342" t="s">
        <v>209</v>
      </c>
      <c r="D10" s="343"/>
      <c r="E10" s="344" t="s">
        <v>1203</v>
      </c>
      <c r="F10" s="345">
        <f>SUM(SDI!E86:E129)</f>
        <v>842684</v>
      </c>
      <c r="G10" s="345">
        <f>SUM(SDI!F86:F129)</f>
        <v>623937</v>
      </c>
      <c r="H10" s="345">
        <f>SUM(SDI!G86:G129)</f>
        <v>877533</v>
      </c>
      <c r="I10" s="345">
        <f>SUM(SDI!H86:H129)</f>
        <v>905747</v>
      </c>
      <c r="J10" s="345">
        <f>SUM(SDI!I86:I129)</f>
        <v>1407877</v>
      </c>
      <c r="K10" s="346">
        <f>SUM(SDI!J86:J129)</f>
        <v>1126169</v>
      </c>
    </row>
    <row r="11" spans="1:26" ht="12" customHeight="1" x14ac:dyDescent="0.25">
      <c r="A11" s="639"/>
      <c r="B11" s="633"/>
      <c r="C11" s="342" t="s">
        <v>254</v>
      </c>
      <c r="D11" s="343"/>
      <c r="E11" s="344" t="s">
        <v>1204</v>
      </c>
      <c r="F11" s="345">
        <f>SUM(SDI!E132:E144)</f>
        <v>56415</v>
      </c>
      <c r="G11" s="345">
        <f>SUM(SDI!F132:F144)</f>
        <v>42784</v>
      </c>
      <c r="H11" s="345">
        <f>SUM(SDI!G132:G144)</f>
        <v>71078</v>
      </c>
      <c r="I11" s="345">
        <f>SUM(SDI!H132:H144)</f>
        <v>68429</v>
      </c>
      <c r="J11" s="345">
        <f>SUM(SDI!I132:I144)</f>
        <v>149342</v>
      </c>
      <c r="K11" s="346">
        <f>SUM(SDI!J132:J144)</f>
        <v>100218</v>
      </c>
    </row>
    <row r="12" spans="1:26" ht="12" customHeight="1" x14ac:dyDescent="0.25">
      <c r="A12" s="644" t="s">
        <v>52</v>
      </c>
      <c r="B12" s="645" t="s">
        <v>1205</v>
      </c>
      <c r="C12" s="342" t="s">
        <v>268</v>
      </c>
      <c r="D12" s="343"/>
      <c r="E12" s="344" t="s">
        <v>1206</v>
      </c>
      <c r="F12" s="345">
        <f>SUM(SDI!E149:E176)</f>
        <v>228326</v>
      </c>
      <c r="G12" s="345">
        <f>SUM(SDI!F149:F176)</f>
        <v>184286</v>
      </c>
      <c r="H12" s="345">
        <f>SUM(SDI!G149:G176)</f>
        <v>266242</v>
      </c>
      <c r="I12" s="345">
        <f>SUM(SDI!H149:H176)</f>
        <v>251879</v>
      </c>
      <c r="J12" s="345">
        <f>SUM(SDI!I149:I176)</f>
        <v>482259</v>
      </c>
      <c r="K12" s="346">
        <f>SUM(SDI!J149:J176)</f>
        <v>364339</v>
      </c>
    </row>
    <row r="13" spans="1:26" ht="12" customHeight="1" x14ac:dyDescent="0.25">
      <c r="A13" s="646"/>
      <c r="B13" s="548"/>
      <c r="C13" s="342" t="s">
        <v>296</v>
      </c>
      <c r="D13" s="343"/>
      <c r="E13" s="344" t="s">
        <v>1207</v>
      </c>
      <c r="F13" s="345">
        <f>SUM(SDI!E179:E195)</f>
        <v>139257</v>
      </c>
      <c r="G13" s="345">
        <f>SUM(SDI!F179:F195)</f>
        <v>101012</v>
      </c>
      <c r="H13" s="345">
        <f>SUM(SDI!G179:G195)</f>
        <v>170324</v>
      </c>
      <c r="I13" s="345">
        <f>SUM(SDI!H179:H195)</f>
        <v>141472</v>
      </c>
      <c r="J13" s="345">
        <f>SUM(SDI!I179:I195)</f>
        <v>392764</v>
      </c>
      <c r="K13" s="346">
        <f>SUM(SDI!J179:J195)</f>
        <v>230948</v>
      </c>
    </row>
    <row r="14" spans="1:26" ht="12" customHeight="1" x14ac:dyDescent="0.25">
      <c r="A14" s="639"/>
      <c r="B14" s="633"/>
      <c r="C14" s="342" t="s">
        <v>314</v>
      </c>
      <c r="D14" s="343"/>
      <c r="E14" s="344" t="s">
        <v>1208</v>
      </c>
      <c r="F14" s="345">
        <f>SUM(SDI!E198:E223)</f>
        <v>898357</v>
      </c>
      <c r="G14" s="345">
        <f>SUM(SDI!F198:F223)</f>
        <v>677525</v>
      </c>
      <c r="H14" s="345">
        <f>SUM(SDI!G198:G223)</f>
        <v>928230</v>
      </c>
      <c r="I14" s="345">
        <f>SUM(SDI!H198:H223)</f>
        <v>718791</v>
      </c>
      <c r="J14" s="345">
        <f>SUM(SDI!I198:I223)</f>
        <v>1323604</v>
      </c>
      <c r="K14" s="346">
        <f>SUM(SDI!J198:J223)</f>
        <v>1222462</v>
      </c>
    </row>
    <row r="15" spans="1:26" ht="12" customHeight="1" x14ac:dyDescent="0.25">
      <c r="A15" s="647">
        <v>4</v>
      </c>
      <c r="B15" s="648" t="s">
        <v>1209</v>
      </c>
      <c r="C15" s="342" t="s">
        <v>333</v>
      </c>
      <c r="D15" s="343"/>
      <c r="E15" s="344" t="s">
        <v>1210</v>
      </c>
      <c r="F15" s="345">
        <f>SUM(SDI!E228:E264)</f>
        <v>207273</v>
      </c>
      <c r="G15" s="345">
        <f>SUM(SDI!F228:F264)</f>
        <v>170244</v>
      </c>
      <c r="H15" s="345">
        <f>SUM(SDI!G228:G264)</f>
        <v>236754</v>
      </c>
      <c r="I15" s="345">
        <f>SUM(SDI!H228:H264)</f>
        <v>210259</v>
      </c>
      <c r="J15" s="345">
        <f>SUM(SDI!I228:I264)</f>
        <v>414358</v>
      </c>
      <c r="K15" s="346">
        <f>SUM(SDI!J228:J264)</f>
        <v>311406</v>
      </c>
    </row>
    <row r="16" spans="1:26" ht="12" customHeight="1" x14ac:dyDescent="0.25">
      <c r="A16" s="646"/>
      <c r="B16" s="548"/>
      <c r="C16" s="342" t="s">
        <v>371</v>
      </c>
      <c r="D16" s="343"/>
      <c r="E16" s="344" t="s">
        <v>1211</v>
      </c>
      <c r="F16" s="345">
        <f>SUM(SDI!E267:E327)</f>
        <v>658421</v>
      </c>
      <c r="G16" s="345">
        <f>SUM(SDI!F267:F327)</f>
        <v>559890</v>
      </c>
      <c r="H16" s="345">
        <f>SUM(SDI!G267:G327)</f>
        <v>744703</v>
      </c>
      <c r="I16" s="345">
        <f>SUM(SDI!H267:H327)</f>
        <v>586865</v>
      </c>
      <c r="J16" s="345">
        <f>SUM(SDI!I267:I327)</f>
        <v>935388</v>
      </c>
      <c r="K16" s="346">
        <f>SUM(SDI!J267:J327)</f>
        <v>839950</v>
      </c>
    </row>
    <row r="17" spans="1:12" ht="12" customHeight="1" x14ac:dyDescent="0.25">
      <c r="A17" s="639"/>
      <c r="B17" s="633"/>
      <c r="C17" s="342" t="s">
        <v>433</v>
      </c>
      <c r="D17" s="343"/>
      <c r="E17" s="344" t="s">
        <v>1212</v>
      </c>
      <c r="F17" s="345">
        <f>SUM(SDI!E330:E359)</f>
        <v>119570</v>
      </c>
      <c r="G17" s="345">
        <f>SUM(SDI!F330:F359)</f>
        <v>102617</v>
      </c>
      <c r="H17" s="345">
        <f>SUM(SDI!G330:G359)</f>
        <v>143266</v>
      </c>
      <c r="I17" s="345">
        <f>SUM(SDI!H330:H359)</f>
        <v>130962</v>
      </c>
      <c r="J17" s="345">
        <f>SUM(SDI!I330:I359)</f>
        <v>223839</v>
      </c>
      <c r="K17" s="346">
        <f>SUM(SDI!J330:J359)</f>
        <v>198140</v>
      </c>
    </row>
    <row r="18" spans="1:12" ht="12" customHeight="1" x14ac:dyDescent="0.35">
      <c r="A18" s="649"/>
      <c r="B18" s="635"/>
      <c r="C18" s="635"/>
      <c r="D18" s="635"/>
      <c r="E18" s="635"/>
      <c r="F18" s="635"/>
      <c r="G18" s="635"/>
      <c r="H18" s="635"/>
      <c r="I18" s="635"/>
      <c r="J18" s="635"/>
      <c r="K18" s="636"/>
    </row>
    <row r="19" spans="1:12" ht="12" customHeight="1" x14ac:dyDescent="0.35">
      <c r="A19" s="347">
        <v>5</v>
      </c>
      <c r="B19" s="348" t="s">
        <v>1213</v>
      </c>
      <c r="C19" s="342" t="s">
        <v>464</v>
      </c>
      <c r="D19" s="343"/>
      <c r="E19" s="344" t="s">
        <v>1214</v>
      </c>
      <c r="F19" s="345">
        <f>SUM(SDI!E364:E401)</f>
        <v>122227</v>
      </c>
      <c r="G19" s="345">
        <f>SUM(SDI!F364:F401)</f>
        <v>108431</v>
      </c>
      <c r="H19" s="345">
        <f>SUM(SDI!G364:G401)</f>
        <v>155205</v>
      </c>
      <c r="I19" s="345">
        <f>SUM(SDI!H364:H401)</f>
        <v>141463</v>
      </c>
      <c r="J19" s="345">
        <f>SUM(SDI!I364:I401)</f>
        <v>240413</v>
      </c>
      <c r="K19" s="346">
        <f>SUM(SDI!J364:J401)</f>
        <v>218816</v>
      </c>
    </row>
    <row r="20" spans="1:12" ht="12" customHeight="1" x14ac:dyDescent="0.35">
      <c r="A20" s="347">
        <v>6</v>
      </c>
      <c r="B20" s="348" t="s">
        <v>1215</v>
      </c>
      <c r="C20" s="342" t="s">
        <v>503</v>
      </c>
      <c r="D20" s="343"/>
      <c r="E20" s="344" t="s">
        <v>1216</v>
      </c>
      <c r="F20" s="345">
        <f>SUM(SDI!E406:E431)</f>
        <v>82688</v>
      </c>
      <c r="G20" s="345">
        <f>SUM(SDI!F406:F431)</f>
        <v>79012</v>
      </c>
      <c r="H20" s="345">
        <f>SUM(SDI!G406:G431)</f>
        <v>91785</v>
      </c>
      <c r="I20" s="345">
        <f>SUM(SDI!H406:H431)</f>
        <v>64882</v>
      </c>
      <c r="J20" s="345">
        <f>SUM(SDI!I406:I431)</f>
        <v>140159</v>
      </c>
      <c r="K20" s="346">
        <f>SUM(SDI!J406:J431)</f>
        <v>133985</v>
      </c>
    </row>
    <row r="21" spans="1:12" ht="12" customHeight="1" x14ac:dyDescent="0.25">
      <c r="A21" s="647">
        <v>7</v>
      </c>
      <c r="B21" s="632" t="s">
        <v>1217</v>
      </c>
      <c r="C21" s="342" t="s">
        <v>531</v>
      </c>
      <c r="D21" s="343"/>
      <c r="E21" s="344" t="s">
        <v>1218</v>
      </c>
      <c r="F21" s="345">
        <f>SUM(SDI!E438:E464)</f>
        <v>30384</v>
      </c>
      <c r="G21" s="345">
        <f>SUM(SDI!F438:F464)</f>
        <v>25866</v>
      </c>
      <c r="H21" s="345">
        <f>SUM(SDI!G438:G464)</f>
        <v>41738</v>
      </c>
      <c r="I21" s="345">
        <f>SUM(SDI!H438:H464)</f>
        <v>45047</v>
      </c>
      <c r="J21" s="345">
        <f>SUM(SDI!I438:I464)</f>
        <v>70501</v>
      </c>
      <c r="K21" s="346">
        <f>SUM(SDI!J438:J464)</f>
        <v>61207</v>
      </c>
    </row>
    <row r="22" spans="1:12" ht="12" customHeight="1" x14ac:dyDescent="0.25">
      <c r="A22" s="639"/>
      <c r="B22" s="633"/>
      <c r="C22" s="342" t="s">
        <v>558</v>
      </c>
      <c r="D22" s="343"/>
      <c r="E22" s="344" t="s">
        <v>1219</v>
      </c>
      <c r="F22" s="345">
        <f>SUM(SDI!E467:E503)</f>
        <v>22411</v>
      </c>
      <c r="G22" s="345">
        <f>SUM(SDI!F467:F503)</f>
        <v>18240</v>
      </c>
      <c r="H22" s="345">
        <f>SUM(SDI!G467:G503)</f>
        <v>40404</v>
      </c>
      <c r="I22" s="345">
        <f>SUM(SDI!H467:H503)</f>
        <v>42335</v>
      </c>
      <c r="J22" s="345">
        <f>SUM(SDI!I467:I503)</f>
        <v>67452</v>
      </c>
      <c r="K22" s="346">
        <f>SUM(SDI!J467:J503)</f>
        <v>67597</v>
      </c>
    </row>
    <row r="23" spans="1:12" ht="12" customHeight="1" x14ac:dyDescent="0.25">
      <c r="A23" s="634"/>
      <c r="B23" s="635"/>
      <c r="C23" s="635"/>
      <c r="D23" s="635"/>
      <c r="E23" s="635"/>
      <c r="F23" s="635"/>
      <c r="G23" s="635"/>
      <c r="H23" s="635"/>
      <c r="I23" s="635"/>
      <c r="J23" s="635"/>
      <c r="K23" s="636"/>
    </row>
    <row r="24" spans="1:12" ht="12" customHeight="1" x14ac:dyDescent="0.3">
      <c r="A24" s="349"/>
      <c r="B24" s="350"/>
      <c r="C24" s="351" t="s">
        <v>1220</v>
      </c>
      <c r="D24" s="352"/>
      <c r="E24" s="353" t="s">
        <v>1221</v>
      </c>
      <c r="F24" s="354" t="s">
        <v>1222</v>
      </c>
      <c r="G24" s="354" t="s">
        <v>1222</v>
      </c>
      <c r="H24" s="354" t="s">
        <v>1222</v>
      </c>
      <c r="I24" s="354" t="s">
        <v>1222</v>
      </c>
      <c r="J24" s="354" t="s">
        <v>1222</v>
      </c>
      <c r="K24" s="355" t="s">
        <v>1222</v>
      </c>
    </row>
    <row r="25" spans="1:12" ht="12" customHeight="1" x14ac:dyDescent="0.3">
      <c r="A25" s="349"/>
      <c r="B25" s="350"/>
      <c r="C25" s="351" t="s">
        <v>1223</v>
      </c>
      <c r="D25" s="352"/>
      <c r="E25" s="353" t="s">
        <v>1224</v>
      </c>
      <c r="F25" s="354" t="s">
        <v>1222</v>
      </c>
      <c r="G25" s="354" t="s">
        <v>1222</v>
      </c>
      <c r="H25" s="354" t="s">
        <v>1222</v>
      </c>
      <c r="I25" s="354" t="s">
        <v>1222</v>
      </c>
      <c r="J25" s="354" t="s">
        <v>1222</v>
      </c>
      <c r="K25" s="355" t="s">
        <v>1222</v>
      </c>
    </row>
    <row r="26" spans="1:12" ht="12" customHeight="1" x14ac:dyDescent="0.3">
      <c r="A26" s="349"/>
      <c r="B26" s="350"/>
      <c r="C26" s="351" t="s">
        <v>1225</v>
      </c>
      <c r="D26" s="352"/>
      <c r="E26" s="353" t="s">
        <v>1226</v>
      </c>
      <c r="F26" s="354">
        <f t="shared" ref="F26:K26" si="0">SUM(F9:F22)</f>
        <v>10389462</v>
      </c>
      <c r="G26" s="354">
        <f t="shared" si="0"/>
        <v>7879303</v>
      </c>
      <c r="H26" s="354">
        <f t="shared" si="0"/>
        <v>11599086</v>
      </c>
      <c r="I26" s="354">
        <f t="shared" si="0"/>
        <v>11302096</v>
      </c>
      <c r="J26" s="354">
        <f t="shared" si="0"/>
        <v>14985779</v>
      </c>
      <c r="K26" s="355">
        <f t="shared" si="0"/>
        <v>14089098</v>
      </c>
    </row>
    <row r="27" spans="1:12" ht="15.75" customHeight="1" x14ac:dyDescent="0.25">
      <c r="A27" s="634"/>
      <c r="B27" s="635"/>
      <c r="C27" s="635"/>
      <c r="D27" s="635"/>
      <c r="E27" s="635"/>
      <c r="F27" s="635"/>
      <c r="G27" s="635"/>
      <c r="H27" s="635"/>
      <c r="I27" s="635"/>
      <c r="J27" s="635"/>
      <c r="K27" s="636"/>
    </row>
    <row r="28" spans="1:12" ht="12" customHeight="1" x14ac:dyDescent="0.3">
      <c r="A28" s="356"/>
      <c r="B28" s="357"/>
      <c r="C28" s="358" t="s">
        <v>1227</v>
      </c>
      <c r="D28" s="359"/>
      <c r="E28" s="360" t="s">
        <v>1228</v>
      </c>
      <c r="F28" s="361">
        <v>19603915</v>
      </c>
      <c r="G28" s="361">
        <v>14181490</v>
      </c>
      <c r="H28" s="361">
        <v>21192782</v>
      </c>
      <c r="I28" s="361">
        <v>21460684</v>
      </c>
      <c r="J28" s="361">
        <v>26268909</v>
      </c>
      <c r="K28" s="362">
        <v>26541792</v>
      </c>
    </row>
    <row r="29" spans="1:12" ht="12" customHeight="1" x14ac:dyDescent="0.3">
      <c r="A29" s="363"/>
      <c r="B29" s="364"/>
      <c r="C29" s="365" t="s">
        <v>1229</v>
      </c>
      <c r="D29" s="366"/>
      <c r="E29" s="367" t="s">
        <v>1230</v>
      </c>
      <c r="F29" s="368">
        <v>14776090</v>
      </c>
      <c r="G29" s="368">
        <v>10719564</v>
      </c>
      <c r="H29" s="368">
        <v>16025619</v>
      </c>
      <c r="I29" s="368">
        <v>16127344</v>
      </c>
      <c r="J29" s="368">
        <v>17515257</v>
      </c>
      <c r="K29" s="369">
        <v>18749240</v>
      </c>
    </row>
    <row r="30" spans="1:12" ht="12" customHeight="1" x14ac:dyDescent="0.25">
      <c r="B30" s="335"/>
    </row>
    <row r="31" spans="1:12" ht="12" customHeight="1" x14ac:dyDescent="0.25">
      <c r="B31" s="335"/>
    </row>
    <row r="32" spans="1:12" ht="12" customHeight="1" x14ac:dyDescent="0.25">
      <c r="A32" s="545" t="s">
        <v>1231</v>
      </c>
      <c r="B32" s="543"/>
      <c r="C32" s="543"/>
      <c r="D32" s="543"/>
      <c r="E32" s="543"/>
      <c r="F32" s="543"/>
      <c r="G32" s="543"/>
      <c r="H32" s="543"/>
      <c r="I32" s="543"/>
      <c r="J32" s="543"/>
      <c r="K32" s="543"/>
      <c r="L32" s="543"/>
    </row>
    <row r="33" spans="1:12" ht="12" customHeight="1" x14ac:dyDescent="0.25">
      <c r="A33" s="3"/>
      <c r="B33" s="370"/>
      <c r="C33" s="3"/>
      <c r="D33" s="3"/>
      <c r="E33" s="3"/>
      <c r="F33" s="3"/>
      <c r="G33" s="3"/>
      <c r="H33" s="3"/>
      <c r="I33" s="3"/>
      <c r="J33" s="3"/>
      <c r="K33" s="3"/>
      <c r="L33" s="3"/>
    </row>
    <row r="34" spans="1:12" ht="12" customHeight="1" x14ac:dyDescent="0.25">
      <c r="A34" s="546" t="s">
        <v>595</v>
      </c>
      <c r="B34" s="543"/>
      <c r="C34" s="543"/>
      <c r="D34" s="543"/>
      <c r="E34" s="543"/>
      <c r="F34" s="543"/>
      <c r="G34" s="543"/>
      <c r="H34" s="543"/>
      <c r="I34" s="543"/>
      <c r="J34" s="543"/>
      <c r="K34" s="543"/>
      <c r="L34" s="543"/>
    </row>
    <row r="35" spans="1:12" ht="12" customHeight="1" x14ac:dyDescent="0.25">
      <c r="A35" s="547" t="s">
        <v>596</v>
      </c>
      <c r="B35" s="543"/>
      <c r="C35" s="543"/>
      <c r="D35" s="543"/>
      <c r="E35" s="543"/>
      <c r="F35" s="543"/>
      <c r="G35" s="543"/>
      <c r="H35" s="543"/>
      <c r="I35" s="543"/>
      <c r="J35" s="543"/>
      <c r="K35" s="543"/>
      <c r="L35" s="543"/>
    </row>
    <row r="36" spans="1:12" ht="12" customHeight="1" x14ac:dyDescent="0.25">
      <c r="A36" s="8"/>
      <c r="B36" s="371"/>
      <c r="C36" s="8"/>
      <c r="D36" s="8"/>
      <c r="E36" s="8"/>
      <c r="F36" s="8"/>
      <c r="G36" s="8"/>
      <c r="H36" s="8"/>
      <c r="I36" s="8"/>
      <c r="J36" s="8"/>
      <c r="K36" s="8"/>
      <c r="L36" s="8"/>
    </row>
    <row r="37" spans="1:12" ht="12" customHeight="1" x14ac:dyDescent="0.25">
      <c r="A37" s="546" t="s">
        <v>3</v>
      </c>
      <c r="B37" s="543"/>
      <c r="C37" s="543"/>
      <c r="D37" s="543"/>
      <c r="E37" s="543"/>
      <c r="F37" s="543"/>
      <c r="G37" s="543"/>
      <c r="H37" s="543"/>
      <c r="I37" s="543"/>
      <c r="J37" s="543"/>
      <c r="K37" s="543"/>
      <c r="L37" s="543"/>
    </row>
    <row r="38" spans="1:12" ht="22.5" customHeight="1" x14ac:dyDescent="0.25">
      <c r="A38" s="638" t="s">
        <v>5</v>
      </c>
      <c r="B38" s="640" t="s">
        <v>1232</v>
      </c>
      <c r="C38" s="641"/>
      <c r="D38" s="337" t="s">
        <v>26</v>
      </c>
      <c r="E38" s="338" t="s">
        <v>7</v>
      </c>
      <c r="F38" s="637" t="s">
        <v>8</v>
      </c>
      <c r="G38" s="637" t="s">
        <v>9</v>
      </c>
      <c r="H38" s="637" t="s">
        <v>10</v>
      </c>
      <c r="I38" s="637" t="s">
        <v>11</v>
      </c>
      <c r="J38" s="637" t="s">
        <v>12</v>
      </c>
      <c r="K38" s="630" t="s">
        <v>13</v>
      </c>
    </row>
    <row r="39" spans="1:12" ht="12" customHeight="1" x14ac:dyDescent="0.25">
      <c r="A39" s="639"/>
      <c r="B39" s="642"/>
      <c r="C39" s="643"/>
      <c r="D39" s="339" t="s">
        <v>27</v>
      </c>
      <c r="E39" s="339" t="s">
        <v>15</v>
      </c>
      <c r="F39" s="633"/>
      <c r="G39" s="633"/>
      <c r="H39" s="633"/>
      <c r="I39" s="633"/>
      <c r="J39" s="633"/>
      <c r="K39" s="631"/>
    </row>
    <row r="40" spans="1:12" ht="12" customHeight="1" x14ac:dyDescent="0.35">
      <c r="A40" s="340" t="s">
        <v>124</v>
      </c>
      <c r="B40" s="341" t="s">
        <v>1200</v>
      </c>
      <c r="C40" s="342" t="s">
        <v>149</v>
      </c>
      <c r="D40" s="343"/>
      <c r="E40" s="372" t="s">
        <v>101</v>
      </c>
      <c r="F40" s="373">
        <f>SUM(SDI!E520:E588)</f>
        <v>280608.28500000003</v>
      </c>
      <c r="G40" s="373">
        <f>SUM(SDI!F520:F588)</f>
        <v>243528.38799999998</v>
      </c>
      <c r="H40" s="373">
        <f>SUM(SDI!G520:G588)</f>
        <v>271877.26500000001</v>
      </c>
      <c r="I40" s="373">
        <f>SUM(SDI!H520:H588)</f>
        <v>276762.94899999996</v>
      </c>
      <c r="J40" s="373">
        <f>SUM(SDI!I520:I588)</f>
        <v>237117.03399999999</v>
      </c>
      <c r="K40" s="374">
        <f>SUM(SDI!J520:J588)</f>
        <v>299412.15299999999</v>
      </c>
    </row>
    <row r="41" spans="1:12" ht="12" customHeight="1" x14ac:dyDescent="0.35">
      <c r="A41" s="644" t="s">
        <v>125</v>
      </c>
      <c r="B41" s="645" t="s">
        <v>1202</v>
      </c>
      <c r="C41" s="342" t="s">
        <v>209</v>
      </c>
      <c r="D41" s="343"/>
      <c r="E41" s="372" t="s">
        <v>101</v>
      </c>
      <c r="F41" s="373">
        <f>SUM(SDI!E592:E636)</f>
        <v>791.48399999999992</v>
      </c>
      <c r="G41" s="373">
        <f>SUM(SDI!F592:F636)</f>
        <v>5432.8220000000101</v>
      </c>
      <c r="H41" s="373">
        <f>SUM(SDI!G592:G636)</f>
        <v>7765.4529999999904</v>
      </c>
      <c r="I41" s="373">
        <f>SUM(SDI!H592:H636)</f>
        <v>3863.7809999999999</v>
      </c>
      <c r="J41" s="373">
        <f>SUM(SDI!I592:I636)</f>
        <v>856.12199999999996</v>
      </c>
      <c r="K41" s="374">
        <f>SUM(SDI!J592:J636)</f>
        <v>4989.2640000000001</v>
      </c>
    </row>
    <row r="42" spans="1:12" ht="12" customHeight="1" x14ac:dyDescent="0.35">
      <c r="A42" s="639"/>
      <c r="B42" s="633"/>
      <c r="C42" s="342" t="s">
        <v>254</v>
      </c>
      <c r="D42" s="343"/>
      <c r="E42" s="372" t="s">
        <v>101</v>
      </c>
      <c r="F42" s="373">
        <f>SUM(SDI!E639:E652)</f>
        <v>46357.820999999996</v>
      </c>
      <c r="G42" s="373">
        <f>SUM(SDI!F639:F652)</f>
        <v>42061.810098000002</v>
      </c>
      <c r="H42" s="373">
        <f>SUM(SDI!G639:G652)</f>
        <v>37448.541000000005</v>
      </c>
      <c r="I42" s="373">
        <f>SUM(SDI!H639:H652)</f>
        <v>26015.33</v>
      </c>
      <c r="J42" s="373">
        <f>SUM(SDI!I639:I652)</f>
        <v>32093.848999999998</v>
      </c>
      <c r="K42" s="374">
        <f>SUM(SDI!J639:J652)</f>
        <v>42533.095999999998</v>
      </c>
    </row>
    <row r="43" spans="1:12" ht="12" customHeight="1" x14ac:dyDescent="0.35">
      <c r="A43" s="644" t="s">
        <v>52</v>
      </c>
      <c r="B43" s="645" t="s">
        <v>1205</v>
      </c>
      <c r="C43" s="342" t="s">
        <v>268</v>
      </c>
      <c r="D43" s="343"/>
      <c r="E43" s="372" t="s">
        <v>101</v>
      </c>
      <c r="F43" s="373">
        <f>SUM(SDI!E657:E686)</f>
        <v>13214.0085</v>
      </c>
      <c r="G43" s="373">
        <f>SUM(SDI!F657:F686)</f>
        <v>12562.157999999999</v>
      </c>
      <c r="H43" s="373">
        <f>SUM(SDI!G657:G686)</f>
        <v>19945.928</v>
      </c>
      <c r="I43" s="373">
        <f>SUM(SDI!H657:H686)</f>
        <v>28156.442999999996</v>
      </c>
      <c r="J43" s="373">
        <f>SUM(SDI!I657:I686)</f>
        <v>21232.902000000002</v>
      </c>
      <c r="K43" s="374">
        <f>SUM(SDI!J657:J686)</f>
        <v>30382.741000000002</v>
      </c>
    </row>
    <row r="44" spans="1:12" ht="12" customHeight="1" x14ac:dyDescent="0.35">
      <c r="A44" s="646"/>
      <c r="B44" s="548"/>
      <c r="C44" s="342" t="s">
        <v>296</v>
      </c>
      <c r="D44" s="343"/>
      <c r="E44" s="372" t="s">
        <v>101</v>
      </c>
      <c r="F44" s="373">
        <f>SUM(SDI!E689:E706)</f>
        <v>86232.349699999904</v>
      </c>
      <c r="G44" s="373">
        <f>SUM(SDI!F689:F706)</f>
        <v>79714.871499999892</v>
      </c>
      <c r="H44" s="373">
        <f>SUM(SDI!G689:G706)</f>
        <v>99988.599799999909</v>
      </c>
      <c r="I44" s="373">
        <f>SUM(SDI!H689:H706)</f>
        <v>88242.431499999904</v>
      </c>
      <c r="J44" s="373">
        <f>SUM(SDI!I689:I706)</f>
        <v>97048.108299999905</v>
      </c>
      <c r="K44" s="374">
        <f>SUM(SDI!J689:J706)</f>
        <v>102803.35879999978</v>
      </c>
    </row>
    <row r="45" spans="1:12" ht="12" customHeight="1" x14ac:dyDescent="0.35">
      <c r="A45" s="639"/>
      <c r="B45" s="633"/>
      <c r="C45" s="342" t="s">
        <v>314</v>
      </c>
      <c r="D45" s="343"/>
      <c r="E45" s="372" t="s">
        <v>101</v>
      </c>
      <c r="F45" s="373">
        <f>SUM(SDI!E709:E735)</f>
        <v>22685.429354</v>
      </c>
      <c r="G45" s="373">
        <f>SUM(SDI!F709:F735)</f>
        <v>19981.125800000002</v>
      </c>
      <c r="H45" s="373">
        <f>SUM(SDI!G709:G735)</f>
        <v>24117.504400000002</v>
      </c>
      <c r="I45" s="373">
        <f>SUM(SDI!H709:H735)</f>
        <v>35197.066700000003</v>
      </c>
      <c r="J45" s="373">
        <f>SUM(SDI!I709:I735)</f>
        <v>32139.8285</v>
      </c>
      <c r="K45" s="374">
        <f>SUM(SDI!J709:J735)</f>
        <v>27416.116600000001</v>
      </c>
    </row>
    <row r="46" spans="1:12" ht="12" customHeight="1" x14ac:dyDescent="0.35">
      <c r="A46" s="647">
        <v>4</v>
      </c>
      <c r="B46" s="648" t="s">
        <v>1209</v>
      </c>
      <c r="C46" s="342" t="s">
        <v>333</v>
      </c>
      <c r="D46" s="343"/>
      <c r="E46" s="372" t="s">
        <v>101</v>
      </c>
      <c r="F46" s="373">
        <f>SUM(SDI!E740:E776)</f>
        <v>947.28899999999999</v>
      </c>
      <c r="G46" s="373">
        <f>SUM(SDI!F740:F776)</f>
        <v>2309.424</v>
      </c>
      <c r="H46" s="373">
        <f>SUM(SDI!G740:G776)</f>
        <v>1409.48856</v>
      </c>
      <c r="I46" s="373">
        <f>SUM(SDI!H740:H776)</f>
        <v>3960.7409999999995</v>
      </c>
      <c r="J46" s="373">
        <f>SUM(SDI!I740:I776)</f>
        <v>5935.9139999999998</v>
      </c>
      <c r="K46" s="374">
        <f>SUM(SDI!J740:J776)</f>
        <v>8493.2049999999999</v>
      </c>
    </row>
    <row r="47" spans="1:12" ht="12" customHeight="1" x14ac:dyDescent="0.35">
      <c r="A47" s="646"/>
      <c r="B47" s="548"/>
      <c r="C47" s="342" t="s">
        <v>371</v>
      </c>
      <c r="D47" s="343"/>
      <c r="E47" s="372" t="s">
        <v>101</v>
      </c>
      <c r="F47" s="373">
        <f>SUM(SDI!E779:E839)</f>
        <v>236035.10045100009</v>
      </c>
      <c r="G47" s="373">
        <f>SUM(SDI!F779:F839)</f>
        <v>200960.32390000002</v>
      </c>
      <c r="H47" s="373">
        <f>SUM(SDI!G779:G839)</f>
        <v>246240.11289999998</v>
      </c>
      <c r="I47" s="373">
        <f>SUM(SDI!H779:H839)</f>
        <v>268587.77969999996</v>
      </c>
      <c r="J47" s="373">
        <f>SUM(SDI!I779:I839)</f>
        <v>202540.64590000018</v>
      </c>
      <c r="K47" s="374">
        <f>SUM(SDI!J779:J839)</f>
        <v>229626.57225999999</v>
      </c>
    </row>
    <row r="48" spans="1:12" ht="12" customHeight="1" x14ac:dyDescent="0.35">
      <c r="A48" s="639"/>
      <c r="B48" s="633"/>
      <c r="C48" s="342" t="s">
        <v>433</v>
      </c>
      <c r="D48" s="343"/>
      <c r="E48" s="372" t="s">
        <v>101</v>
      </c>
      <c r="F48" s="373">
        <f>SUM(SDI!E842:E871)</f>
        <v>313.08949999999999</v>
      </c>
      <c r="G48" s="373">
        <f>SUM(SDI!F842:F871)</f>
        <v>244.54500000000002</v>
      </c>
      <c r="H48" s="373">
        <f>SUM(SDI!G842:G871)</f>
        <v>267.42200000000003</v>
      </c>
      <c r="I48" s="373">
        <f>SUM(SDI!H842:H871)</f>
        <v>242.23149999999998</v>
      </c>
      <c r="J48" s="373">
        <f>SUM(SDI!I842:I871)</f>
        <v>262.77600000000001</v>
      </c>
      <c r="K48" s="374">
        <f>SUM(SDI!J842:J871)</f>
        <v>306.84452099999999</v>
      </c>
    </row>
    <row r="49" spans="1:11" ht="12" customHeight="1" x14ac:dyDescent="0.35">
      <c r="A49" s="649"/>
      <c r="B49" s="635"/>
      <c r="C49" s="635"/>
      <c r="D49" s="635"/>
      <c r="E49" s="635"/>
      <c r="F49" s="635"/>
      <c r="G49" s="635"/>
      <c r="H49" s="635"/>
      <c r="I49" s="635"/>
      <c r="J49" s="635"/>
      <c r="K49" s="636"/>
    </row>
    <row r="50" spans="1:11" ht="12" customHeight="1" x14ac:dyDescent="0.35">
      <c r="A50" s="347">
        <v>5</v>
      </c>
      <c r="B50" s="348" t="s">
        <v>1213</v>
      </c>
      <c r="C50" s="342" t="s">
        <v>464</v>
      </c>
      <c r="D50" s="343"/>
      <c r="E50" s="372" t="s">
        <v>101</v>
      </c>
      <c r="F50" s="373">
        <f>SUM(SDI!E876:E917)</f>
        <v>63671.182000000103</v>
      </c>
      <c r="G50" s="373">
        <f>SUM(SDI!F876:F917)</f>
        <v>56790.692000000097</v>
      </c>
      <c r="H50" s="373">
        <f>SUM(SDI!G876:G917)</f>
        <v>72956.982000000091</v>
      </c>
      <c r="I50" s="373">
        <f>SUM(SDI!H876:H917)</f>
        <v>82990.508000000103</v>
      </c>
      <c r="J50" s="373">
        <f>SUM(SDI!I876:I917)</f>
        <v>80201.120000000112</v>
      </c>
      <c r="K50" s="374">
        <f>SUM(SDI!J876:J917)</f>
        <v>77868.087000000101</v>
      </c>
    </row>
    <row r="51" spans="1:11" ht="12" customHeight="1" x14ac:dyDescent="0.35">
      <c r="A51" s="347">
        <v>6</v>
      </c>
      <c r="B51" s="348" t="s">
        <v>1215</v>
      </c>
      <c r="C51" s="342" t="s">
        <v>503</v>
      </c>
      <c r="D51" s="343"/>
      <c r="E51" s="372" t="s">
        <v>101</v>
      </c>
      <c r="F51" s="373">
        <f>SUM(SDI!E922:E948)</f>
        <v>181810</v>
      </c>
      <c r="G51" s="373">
        <f>SUM(SDI!F922:F948)</f>
        <v>168940</v>
      </c>
      <c r="H51" s="373">
        <f>SUM(SDI!G922:G948)</f>
        <v>205755</v>
      </c>
      <c r="I51" s="373">
        <f>SUM(SDI!H922:H948)</f>
        <v>161700</v>
      </c>
      <c r="J51" s="373">
        <f>SUM(SDI!I922:I948)</f>
        <v>104360</v>
      </c>
      <c r="K51" s="374">
        <f>SUM(SDI!J922:J948)</f>
        <v>177240</v>
      </c>
    </row>
    <row r="52" spans="1:11" ht="12" customHeight="1" x14ac:dyDescent="0.35">
      <c r="A52" s="647">
        <v>7</v>
      </c>
      <c r="B52" s="648" t="s">
        <v>1217</v>
      </c>
      <c r="C52" s="342" t="s">
        <v>531</v>
      </c>
      <c r="D52" s="343"/>
      <c r="E52" s="372" t="s">
        <v>101</v>
      </c>
      <c r="F52" s="373">
        <f>SUM(SDI!E954:E982)</f>
        <v>2969384.9310000301</v>
      </c>
      <c r="G52" s="373">
        <f>SUM(SDI!F954:F982)</f>
        <v>3217728.0892000305</v>
      </c>
      <c r="H52" s="373">
        <f>SUM(SDI!G954:G982)</f>
        <v>3844431.02140002</v>
      </c>
      <c r="I52" s="373">
        <f>SUM(SDI!H954:H982)</f>
        <v>3824464.97440003</v>
      </c>
      <c r="J52" s="373">
        <f>SUM(SDI!I954:I982)</f>
        <v>3775744.64490003</v>
      </c>
      <c r="K52" s="374">
        <f>SUM(SDI!J954:J982)</f>
        <v>3885356.3600000199</v>
      </c>
    </row>
    <row r="53" spans="1:11" ht="12" customHeight="1" x14ac:dyDescent="0.35">
      <c r="A53" s="639"/>
      <c r="B53" s="633"/>
      <c r="C53" s="342" t="s">
        <v>1233</v>
      </c>
      <c r="D53" s="343"/>
      <c r="E53" s="372" t="s">
        <v>101</v>
      </c>
      <c r="F53" s="373">
        <f>SUM(SDI!E985:E1021)</f>
        <v>22880</v>
      </c>
      <c r="G53" s="373">
        <f>SUM(SDI!F985:F1021)</f>
        <v>20600</v>
      </c>
      <c r="H53" s="373">
        <f>SUM(SDI!G985:G1021)</f>
        <v>23600</v>
      </c>
      <c r="I53" s="373">
        <f>SUM(SDI!H985:H1021)</f>
        <v>26130</v>
      </c>
      <c r="J53" s="373">
        <f>SUM(SDI!I985:I1021)</f>
        <v>17530</v>
      </c>
      <c r="K53" s="374">
        <f>SUM(SDI!J985:J1021)</f>
        <v>21730</v>
      </c>
    </row>
    <row r="54" spans="1:11" ht="15.75" customHeight="1" x14ac:dyDescent="0.25">
      <c r="A54" s="634"/>
      <c r="B54" s="635"/>
      <c r="C54" s="635"/>
      <c r="D54" s="635"/>
      <c r="E54" s="635"/>
      <c r="F54" s="635"/>
      <c r="G54" s="635"/>
      <c r="H54" s="635"/>
      <c r="I54" s="635"/>
      <c r="J54" s="635"/>
      <c r="K54" s="636"/>
    </row>
    <row r="55" spans="1:11" ht="12" customHeight="1" x14ac:dyDescent="0.35">
      <c r="A55" s="349"/>
      <c r="B55" s="350"/>
      <c r="C55" s="351" t="s">
        <v>1225</v>
      </c>
      <c r="D55" s="375"/>
      <c r="E55" s="376" t="s">
        <v>101</v>
      </c>
      <c r="F55" s="377">
        <f t="shared" ref="F55:K55" si="1">SUM(F40:F53)</f>
        <v>3924930.9695050302</v>
      </c>
      <c r="G55" s="377">
        <f t="shared" si="1"/>
        <v>4070854.2494980306</v>
      </c>
      <c r="H55" s="377">
        <f t="shared" si="1"/>
        <v>4855803.31806002</v>
      </c>
      <c r="I55" s="377">
        <f t="shared" si="1"/>
        <v>4826314.2358000297</v>
      </c>
      <c r="J55" s="377">
        <f t="shared" si="1"/>
        <v>4607062.9446000298</v>
      </c>
      <c r="K55" s="378">
        <f t="shared" si="1"/>
        <v>4908157.7981810197</v>
      </c>
    </row>
    <row r="56" spans="1:11" ht="12" customHeight="1" x14ac:dyDescent="0.35">
      <c r="A56" s="379"/>
      <c r="B56" s="380"/>
      <c r="C56" s="381" t="s">
        <v>1234</v>
      </c>
      <c r="D56" s="382"/>
      <c r="E56" s="383" t="s">
        <v>101</v>
      </c>
      <c r="F56" s="384">
        <v>3851117</v>
      </c>
      <c r="G56" s="384">
        <v>4043813</v>
      </c>
      <c r="H56" s="384">
        <v>4814754</v>
      </c>
      <c r="I56" s="384">
        <v>4744333</v>
      </c>
      <c r="J56" s="384">
        <v>4514540</v>
      </c>
      <c r="K56" s="385">
        <v>4848530</v>
      </c>
    </row>
    <row r="57" spans="1:11" ht="12" customHeight="1" x14ac:dyDescent="0.25">
      <c r="B57" s="335"/>
    </row>
    <row r="58" spans="1:11" ht="12" customHeight="1" x14ac:dyDescent="0.25">
      <c r="B58" s="335"/>
    </row>
    <row r="59" spans="1:11" ht="12" customHeight="1" x14ac:dyDescent="0.25">
      <c r="B59" s="335"/>
    </row>
    <row r="60" spans="1:11" ht="12" customHeight="1" x14ac:dyDescent="0.25">
      <c r="B60" s="335"/>
    </row>
    <row r="61" spans="1:11" ht="12" customHeight="1" x14ac:dyDescent="0.25">
      <c r="B61" s="335"/>
    </row>
    <row r="62" spans="1:11" ht="12" customHeight="1" x14ac:dyDescent="0.25">
      <c r="B62" s="335"/>
    </row>
    <row r="63" spans="1:11" ht="12" customHeight="1" x14ac:dyDescent="0.25">
      <c r="B63" s="335"/>
    </row>
    <row r="64" spans="1:11" ht="12" customHeight="1" x14ac:dyDescent="0.25">
      <c r="B64" s="335"/>
    </row>
    <row r="65" spans="2:2" ht="12" customHeight="1" x14ac:dyDescent="0.25">
      <c r="B65" s="335"/>
    </row>
    <row r="66" spans="2:2" ht="12" customHeight="1" x14ac:dyDescent="0.25">
      <c r="B66" s="335"/>
    </row>
    <row r="67" spans="2:2" ht="12" customHeight="1" x14ac:dyDescent="0.25">
      <c r="B67" s="335"/>
    </row>
    <row r="68" spans="2:2" ht="12" customHeight="1" x14ac:dyDescent="0.25">
      <c r="B68" s="335"/>
    </row>
    <row r="69" spans="2:2" ht="12" customHeight="1" x14ac:dyDescent="0.25">
      <c r="B69" s="335"/>
    </row>
    <row r="70" spans="2:2" ht="12" customHeight="1" x14ac:dyDescent="0.25">
      <c r="B70" s="335"/>
    </row>
    <row r="71" spans="2:2" ht="12" customHeight="1" x14ac:dyDescent="0.25">
      <c r="B71" s="335"/>
    </row>
    <row r="72" spans="2:2" ht="12" customHeight="1" x14ac:dyDescent="0.25">
      <c r="B72" s="335"/>
    </row>
    <row r="73" spans="2:2" ht="12" customHeight="1" x14ac:dyDescent="0.25">
      <c r="B73" s="335"/>
    </row>
    <row r="74" spans="2:2" ht="12" customHeight="1" x14ac:dyDescent="0.25">
      <c r="B74" s="335"/>
    </row>
    <row r="75" spans="2:2" ht="12" customHeight="1" x14ac:dyDescent="0.25">
      <c r="B75" s="335"/>
    </row>
    <row r="76" spans="2:2" ht="12" customHeight="1" x14ac:dyDescent="0.25">
      <c r="B76" s="335"/>
    </row>
    <row r="77" spans="2:2" ht="12" customHeight="1" x14ac:dyDescent="0.25">
      <c r="B77" s="335"/>
    </row>
    <row r="78" spans="2:2" ht="12" customHeight="1" x14ac:dyDescent="0.25">
      <c r="B78" s="335"/>
    </row>
    <row r="79" spans="2:2" ht="12" customHeight="1" x14ac:dyDescent="0.25">
      <c r="B79" s="335"/>
    </row>
    <row r="80" spans="2:2" ht="12" customHeight="1" x14ac:dyDescent="0.25">
      <c r="B80" s="335"/>
    </row>
    <row r="81" spans="2:2" ht="12" customHeight="1" x14ac:dyDescent="0.25">
      <c r="B81" s="335"/>
    </row>
    <row r="82" spans="2:2" ht="12" customHeight="1" x14ac:dyDescent="0.25">
      <c r="B82" s="335"/>
    </row>
    <row r="83" spans="2:2" ht="12" customHeight="1" x14ac:dyDescent="0.25">
      <c r="B83" s="335"/>
    </row>
    <row r="84" spans="2:2" ht="12" customHeight="1" x14ac:dyDescent="0.25">
      <c r="B84" s="335"/>
    </row>
    <row r="85" spans="2:2" ht="12" customHeight="1" x14ac:dyDescent="0.25">
      <c r="B85" s="335"/>
    </row>
    <row r="86" spans="2:2" ht="12" customHeight="1" x14ac:dyDescent="0.25">
      <c r="B86" s="335"/>
    </row>
    <row r="87" spans="2:2" ht="12" customHeight="1" x14ac:dyDescent="0.25">
      <c r="B87" s="335"/>
    </row>
    <row r="88" spans="2:2" ht="12" customHeight="1" x14ac:dyDescent="0.25">
      <c r="B88" s="335"/>
    </row>
    <row r="89" spans="2:2" ht="12" customHeight="1" x14ac:dyDescent="0.25">
      <c r="B89" s="335"/>
    </row>
    <row r="90" spans="2:2" ht="12" customHeight="1" x14ac:dyDescent="0.25">
      <c r="B90" s="335"/>
    </row>
    <row r="91" spans="2:2" ht="12" customHeight="1" x14ac:dyDescent="0.25">
      <c r="B91" s="335"/>
    </row>
    <row r="92" spans="2:2" ht="12" customHeight="1" x14ac:dyDescent="0.25">
      <c r="B92" s="335"/>
    </row>
    <row r="93" spans="2:2" ht="12" customHeight="1" x14ac:dyDescent="0.25">
      <c r="B93" s="335"/>
    </row>
    <row r="94" spans="2:2" ht="12" customHeight="1" x14ac:dyDescent="0.25">
      <c r="B94" s="335"/>
    </row>
    <row r="95" spans="2:2" ht="12" customHeight="1" x14ac:dyDescent="0.25">
      <c r="B95" s="335"/>
    </row>
    <row r="96" spans="2:2" ht="12" customHeight="1" x14ac:dyDescent="0.25">
      <c r="B96" s="335"/>
    </row>
    <row r="97" spans="2:2" ht="12" customHeight="1" x14ac:dyDescent="0.25">
      <c r="B97" s="335"/>
    </row>
    <row r="98" spans="2:2" ht="12" customHeight="1" x14ac:dyDescent="0.25">
      <c r="B98" s="335"/>
    </row>
    <row r="99" spans="2:2" ht="12" customHeight="1" x14ac:dyDescent="0.25">
      <c r="B99" s="335"/>
    </row>
    <row r="100" spans="2:2" ht="12" customHeight="1" x14ac:dyDescent="0.25">
      <c r="B100" s="335"/>
    </row>
    <row r="101" spans="2:2" ht="12" customHeight="1" x14ac:dyDescent="0.25">
      <c r="B101" s="335"/>
    </row>
    <row r="102" spans="2:2" ht="12" customHeight="1" x14ac:dyDescent="0.25">
      <c r="B102" s="335"/>
    </row>
    <row r="103" spans="2:2" ht="12" customHeight="1" x14ac:dyDescent="0.25">
      <c r="B103" s="335"/>
    </row>
    <row r="104" spans="2:2" ht="12" customHeight="1" x14ac:dyDescent="0.25">
      <c r="B104" s="335"/>
    </row>
    <row r="105" spans="2:2" ht="12" customHeight="1" x14ac:dyDescent="0.25">
      <c r="B105" s="335"/>
    </row>
    <row r="106" spans="2:2" ht="12" customHeight="1" x14ac:dyDescent="0.25">
      <c r="B106" s="335"/>
    </row>
    <row r="107" spans="2:2" ht="12" customHeight="1" x14ac:dyDescent="0.25">
      <c r="B107" s="335"/>
    </row>
    <row r="108" spans="2:2" ht="12" customHeight="1" x14ac:dyDescent="0.25">
      <c r="B108" s="335"/>
    </row>
    <row r="109" spans="2:2" ht="12" customHeight="1" x14ac:dyDescent="0.25">
      <c r="B109" s="335"/>
    </row>
    <row r="110" spans="2:2" ht="12" customHeight="1" x14ac:dyDescent="0.25">
      <c r="B110" s="335"/>
    </row>
    <row r="111" spans="2:2" ht="12" customHeight="1" x14ac:dyDescent="0.25">
      <c r="B111" s="335"/>
    </row>
    <row r="112" spans="2:2" ht="12" customHeight="1" x14ac:dyDescent="0.25">
      <c r="B112" s="335"/>
    </row>
    <row r="113" spans="2:2" ht="12" customHeight="1" x14ac:dyDescent="0.25">
      <c r="B113" s="335"/>
    </row>
    <row r="114" spans="2:2" ht="12" customHeight="1" x14ac:dyDescent="0.25">
      <c r="B114" s="335"/>
    </row>
    <row r="115" spans="2:2" ht="12" customHeight="1" x14ac:dyDescent="0.25">
      <c r="B115" s="335"/>
    </row>
    <row r="116" spans="2:2" ht="12" customHeight="1" x14ac:dyDescent="0.25">
      <c r="B116" s="335"/>
    </row>
    <row r="117" spans="2:2" ht="12" customHeight="1" x14ac:dyDescent="0.25">
      <c r="B117" s="335"/>
    </row>
    <row r="118" spans="2:2" ht="12" customHeight="1" x14ac:dyDescent="0.25">
      <c r="B118" s="335"/>
    </row>
    <row r="119" spans="2:2" ht="12" customHeight="1" x14ac:dyDescent="0.25">
      <c r="B119" s="335"/>
    </row>
    <row r="120" spans="2:2" ht="12" customHeight="1" x14ac:dyDescent="0.25">
      <c r="B120" s="335"/>
    </row>
    <row r="121" spans="2:2" ht="12" customHeight="1" x14ac:dyDescent="0.25">
      <c r="B121" s="335"/>
    </row>
    <row r="122" spans="2:2" ht="12" customHeight="1" x14ac:dyDescent="0.25">
      <c r="B122" s="335"/>
    </row>
    <row r="123" spans="2:2" ht="12" customHeight="1" x14ac:dyDescent="0.25">
      <c r="B123" s="335"/>
    </row>
    <row r="124" spans="2:2" ht="12" customHeight="1" x14ac:dyDescent="0.25">
      <c r="B124" s="335"/>
    </row>
    <row r="125" spans="2:2" ht="12" customHeight="1" x14ac:dyDescent="0.25">
      <c r="B125" s="335"/>
    </row>
    <row r="126" spans="2:2" ht="12" customHeight="1" x14ac:dyDescent="0.25">
      <c r="B126" s="335"/>
    </row>
    <row r="127" spans="2:2" ht="12" customHeight="1" x14ac:dyDescent="0.25">
      <c r="B127" s="335"/>
    </row>
    <row r="128" spans="2:2" ht="12" customHeight="1" x14ac:dyDescent="0.25">
      <c r="B128" s="335"/>
    </row>
    <row r="129" spans="2:2" ht="12" customHeight="1" x14ac:dyDescent="0.25">
      <c r="B129" s="335"/>
    </row>
    <row r="130" spans="2:2" ht="12" customHeight="1" x14ac:dyDescent="0.25">
      <c r="B130" s="335"/>
    </row>
    <row r="131" spans="2:2" ht="12" customHeight="1" x14ac:dyDescent="0.25">
      <c r="B131" s="335"/>
    </row>
    <row r="132" spans="2:2" ht="12" customHeight="1" x14ac:dyDescent="0.25">
      <c r="B132" s="335"/>
    </row>
    <row r="133" spans="2:2" ht="12" customHeight="1" x14ac:dyDescent="0.25">
      <c r="B133" s="335"/>
    </row>
    <row r="134" spans="2:2" ht="12" customHeight="1" x14ac:dyDescent="0.25">
      <c r="B134" s="335"/>
    </row>
    <row r="135" spans="2:2" ht="12" customHeight="1" x14ac:dyDescent="0.25">
      <c r="B135" s="335"/>
    </row>
    <row r="136" spans="2:2" ht="12" customHeight="1" x14ac:dyDescent="0.25">
      <c r="B136" s="335"/>
    </row>
    <row r="137" spans="2:2" ht="12" customHeight="1" x14ac:dyDescent="0.25">
      <c r="B137" s="335"/>
    </row>
    <row r="138" spans="2:2" ht="12" customHeight="1" x14ac:dyDescent="0.25">
      <c r="B138" s="335"/>
    </row>
    <row r="139" spans="2:2" ht="12" customHeight="1" x14ac:dyDescent="0.25">
      <c r="B139" s="335"/>
    </row>
    <row r="140" spans="2:2" ht="12" customHeight="1" x14ac:dyDescent="0.25">
      <c r="B140" s="335"/>
    </row>
    <row r="141" spans="2:2" ht="12" customHeight="1" x14ac:dyDescent="0.25">
      <c r="B141" s="335"/>
    </row>
    <row r="142" spans="2:2" ht="12" customHeight="1" x14ac:dyDescent="0.25">
      <c r="B142" s="335"/>
    </row>
    <row r="143" spans="2:2" ht="12" customHeight="1" x14ac:dyDescent="0.25">
      <c r="B143" s="335"/>
    </row>
    <row r="144" spans="2:2" ht="12" customHeight="1" x14ac:dyDescent="0.25">
      <c r="B144" s="335"/>
    </row>
    <row r="145" spans="2:2" ht="12" customHeight="1" x14ac:dyDescent="0.25">
      <c r="B145" s="335"/>
    </row>
    <row r="146" spans="2:2" ht="12" customHeight="1" x14ac:dyDescent="0.25">
      <c r="B146" s="335"/>
    </row>
    <row r="147" spans="2:2" ht="12" customHeight="1" x14ac:dyDescent="0.25">
      <c r="B147" s="335"/>
    </row>
    <row r="148" spans="2:2" ht="12" customHeight="1" x14ac:dyDescent="0.25">
      <c r="B148" s="335"/>
    </row>
    <row r="149" spans="2:2" ht="12" customHeight="1" x14ac:dyDescent="0.25">
      <c r="B149" s="335"/>
    </row>
    <row r="150" spans="2:2" ht="12" customHeight="1" x14ac:dyDescent="0.25">
      <c r="B150" s="335"/>
    </row>
    <row r="151" spans="2:2" ht="12" customHeight="1" x14ac:dyDescent="0.25">
      <c r="B151" s="335"/>
    </row>
    <row r="152" spans="2:2" ht="12" customHeight="1" x14ac:dyDescent="0.25">
      <c r="B152" s="335"/>
    </row>
    <row r="153" spans="2:2" ht="12" customHeight="1" x14ac:dyDescent="0.25">
      <c r="B153" s="335"/>
    </row>
    <row r="154" spans="2:2" ht="12" customHeight="1" x14ac:dyDescent="0.25">
      <c r="B154" s="335"/>
    </row>
    <row r="155" spans="2:2" ht="12" customHeight="1" x14ac:dyDescent="0.25">
      <c r="B155" s="335"/>
    </row>
    <row r="156" spans="2:2" ht="12" customHeight="1" x14ac:dyDescent="0.25">
      <c r="B156" s="335"/>
    </row>
    <row r="157" spans="2:2" ht="12" customHeight="1" x14ac:dyDescent="0.25">
      <c r="B157" s="335"/>
    </row>
    <row r="158" spans="2:2" ht="12" customHeight="1" x14ac:dyDescent="0.25">
      <c r="B158" s="335"/>
    </row>
    <row r="159" spans="2:2" ht="12" customHeight="1" x14ac:dyDescent="0.25">
      <c r="B159" s="335"/>
    </row>
    <row r="160" spans="2:2" ht="12" customHeight="1" x14ac:dyDescent="0.25">
      <c r="B160" s="335"/>
    </row>
    <row r="161" spans="2:2" ht="12" customHeight="1" x14ac:dyDescent="0.25">
      <c r="B161" s="335"/>
    </row>
    <row r="162" spans="2:2" ht="12" customHeight="1" x14ac:dyDescent="0.25">
      <c r="B162" s="335"/>
    </row>
    <row r="163" spans="2:2" ht="12" customHeight="1" x14ac:dyDescent="0.25">
      <c r="B163" s="335"/>
    </row>
    <row r="164" spans="2:2" ht="12" customHeight="1" x14ac:dyDescent="0.25">
      <c r="B164" s="335"/>
    </row>
    <row r="165" spans="2:2" ht="12" customHeight="1" x14ac:dyDescent="0.25">
      <c r="B165" s="335"/>
    </row>
    <row r="166" spans="2:2" ht="12" customHeight="1" x14ac:dyDescent="0.25">
      <c r="B166" s="335"/>
    </row>
    <row r="167" spans="2:2" ht="12" customHeight="1" x14ac:dyDescent="0.25">
      <c r="B167" s="335"/>
    </row>
    <row r="168" spans="2:2" ht="12" customHeight="1" x14ac:dyDescent="0.25">
      <c r="B168" s="335"/>
    </row>
    <row r="169" spans="2:2" ht="12" customHeight="1" x14ac:dyDescent="0.25">
      <c r="B169" s="335"/>
    </row>
    <row r="170" spans="2:2" ht="12" customHeight="1" x14ac:dyDescent="0.25">
      <c r="B170" s="335"/>
    </row>
    <row r="171" spans="2:2" ht="12" customHeight="1" x14ac:dyDescent="0.25">
      <c r="B171" s="335"/>
    </row>
    <row r="172" spans="2:2" ht="12" customHeight="1" x14ac:dyDescent="0.25">
      <c r="B172" s="335"/>
    </row>
    <row r="173" spans="2:2" ht="12" customHeight="1" x14ac:dyDescent="0.25">
      <c r="B173" s="335"/>
    </row>
    <row r="174" spans="2:2" ht="12" customHeight="1" x14ac:dyDescent="0.25">
      <c r="B174" s="335"/>
    </row>
    <row r="175" spans="2:2" ht="12" customHeight="1" x14ac:dyDescent="0.25">
      <c r="B175" s="335"/>
    </row>
    <row r="176" spans="2:2" ht="12" customHeight="1" x14ac:dyDescent="0.25">
      <c r="B176" s="335"/>
    </row>
    <row r="177" spans="2:2" ht="12" customHeight="1" x14ac:dyDescent="0.25">
      <c r="B177" s="335"/>
    </row>
    <row r="178" spans="2:2" ht="12" customHeight="1" x14ac:dyDescent="0.25">
      <c r="B178" s="335"/>
    </row>
    <row r="179" spans="2:2" ht="12" customHeight="1" x14ac:dyDescent="0.25">
      <c r="B179" s="335"/>
    </row>
    <row r="180" spans="2:2" ht="12" customHeight="1" x14ac:dyDescent="0.25">
      <c r="B180" s="335"/>
    </row>
    <row r="181" spans="2:2" ht="12" customHeight="1" x14ac:dyDescent="0.25">
      <c r="B181" s="335"/>
    </row>
    <row r="182" spans="2:2" ht="12" customHeight="1" x14ac:dyDescent="0.25">
      <c r="B182" s="335"/>
    </row>
    <row r="183" spans="2:2" ht="12" customHeight="1" x14ac:dyDescent="0.25">
      <c r="B183" s="335"/>
    </row>
    <row r="184" spans="2:2" ht="12" customHeight="1" x14ac:dyDescent="0.25">
      <c r="B184" s="335"/>
    </row>
    <row r="185" spans="2:2" ht="12" customHeight="1" x14ac:dyDescent="0.25">
      <c r="B185" s="335"/>
    </row>
    <row r="186" spans="2:2" ht="12" customHeight="1" x14ac:dyDescent="0.25">
      <c r="B186" s="335"/>
    </row>
    <row r="187" spans="2:2" ht="12" customHeight="1" x14ac:dyDescent="0.25">
      <c r="B187" s="335"/>
    </row>
    <row r="188" spans="2:2" ht="12" customHeight="1" x14ac:dyDescent="0.25">
      <c r="B188" s="335"/>
    </row>
    <row r="189" spans="2:2" ht="12" customHeight="1" x14ac:dyDescent="0.25">
      <c r="B189" s="335"/>
    </row>
    <row r="190" spans="2:2" ht="12" customHeight="1" x14ac:dyDescent="0.25">
      <c r="B190" s="335"/>
    </row>
    <row r="191" spans="2:2" ht="12" customHeight="1" x14ac:dyDescent="0.25">
      <c r="B191" s="335"/>
    </row>
    <row r="192" spans="2:2" ht="12" customHeight="1" x14ac:dyDescent="0.25">
      <c r="B192" s="335"/>
    </row>
    <row r="193" spans="2:2" ht="12" customHeight="1" x14ac:dyDescent="0.25">
      <c r="B193" s="335"/>
    </row>
    <row r="194" spans="2:2" ht="12" customHeight="1" x14ac:dyDescent="0.25">
      <c r="B194" s="335"/>
    </row>
    <row r="195" spans="2:2" ht="12" customHeight="1" x14ac:dyDescent="0.25">
      <c r="B195" s="335"/>
    </row>
    <row r="196" spans="2:2" ht="12" customHeight="1" x14ac:dyDescent="0.25">
      <c r="B196" s="335"/>
    </row>
    <row r="197" spans="2:2" ht="12" customHeight="1" x14ac:dyDescent="0.25">
      <c r="B197" s="335"/>
    </row>
    <row r="198" spans="2:2" ht="12" customHeight="1" x14ac:dyDescent="0.25">
      <c r="B198" s="335"/>
    </row>
    <row r="199" spans="2:2" ht="12" customHeight="1" x14ac:dyDescent="0.25">
      <c r="B199" s="335"/>
    </row>
    <row r="200" spans="2:2" ht="12" customHeight="1" x14ac:dyDescent="0.25">
      <c r="B200" s="335"/>
    </row>
    <row r="201" spans="2:2" ht="12" customHeight="1" x14ac:dyDescent="0.25">
      <c r="B201" s="335"/>
    </row>
    <row r="202" spans="2:2" ht="12" customHeight="1" x14ac:dyDescent="0.25">
      <c r="B202" s="335"/>
    </row>
    <row r="203" spans="2:2" ht="12" customHeight="1" x14ac:dyDescent="0.25">
      <c r="B203" s="335"/>
    </row>
    <row r="204" spans="2:2" ht="12" customHeight="1" x14ac:dyDescent="0.25">
      <c r="B204" s="335"/>
    </row>
    <row r="205" spans="2:2" ht="12" customHeight="1" x14ac:dyDescent="0.25">
      <c r="B205" s="335"/>
    </row>
    <row r="206" spans="2:2" ht="12" customHeight="1" x14ac:dyDescent="0.25">
      <c r="B206" s="335"/>
    </row>
    <row r="207" spans="2:2" ht="12" customHeight="1" x14ac:dyDescent="0.25">
      <c r="B207" s="335"/>
    </row>
    <row r="208" spans="2:2" ht="12" customHeight="1" x14ac:dyDescent="0.25">
      <c r="B208" s="335"/>
    </row>
    <row r="209" spans="2:2" ht="12" customHeight="1" x14ac:dyDescent="0.25">
      <c r="B209" s="335"/>
    </row>
    <row r="210" spans="2:2" ht="12" customHeight="1" x14ac:dyDescent="0.25">
      <c r="B210" s="335"/>
    </row>
    <row r="211" spans="2:2" ht="12" customHeight="1" x14ac:dyDescent="0.25">
      <c r="B211" s="335"/>
    </row>
    <row r="212" spans="2:2" ht="12" customHeight="1" x14ac:dyDescent="0.25">
      <c r="B212" s="335"/>
    </row>
    <row r="213" spans="2:2" ht="12" customHeight="1" x14ac:dyDescent="0.25">
      <c r="B213" s="335"/>
    </row>
    <row r="214" spans="2:2" ht="12" customHeight="1" x14ac:dyDescent="0.25">
      <c r="B214" s="335"/>
    </row>
    <row r="215" spans="2:2" ht="12" customHeight="1" x14ac:dyDescent="0.25">
      <c r="B215" s="335"/>
    </row>
    <row r="216" spans="2:2" ht="12" customHeight="1" x14ac:dyDescent="0.25">
      <c r="B216" s="335"/>
    </row>
    <row r="217" spans="2:2" ht="12" customHeight="1" x14ac:dyDescent="0.25">
      <c r="B217" s="335"/>
    </row>
    <row r="218" spans="2:2" ht="12" customHeight="1" x14ac:dyDescent="0.25">
      <c r="B218" s="335"/>
    </row>
    <row r="219" spans="2:2" ht="12" customHeight="1" x14ac:dyDescent="0.25">
      <c r="B219" s="335"/>
    </row>
    <row r="220" spans="2:2" ht="12" customHeight="1" x14ac:dyDescent="0.25">
      <c r="B220" s="335"/>
    </row>
    <row r="221" spans="2:2" ht="12" customHeight="1" x14ac:dyDescent="0.25">
      <c r="B221" s="335"/>
    </row>
    <row r="222" spans="2:2" ht="12" customHeight="1" x14ac:dyDescent="0.25">
      <c r="B222" s="335"/>
    </row>
    <row r="223" spans="2:2" ht="12" customHeight="1" x14ac:dyDescent="0.25">
      <c r="B223" s="335"/>
    </row>
    <row r="224" spans="2:2" ht="12" customHeight="1" x14ac:dyDescent="0.25">
      <c r="B224" s="335"/>
    </row>
    <row r="225" spans="2:2" ht="12" customHeight="1" x14ac:dyDescent="0.25">
      <c r="B225" s="335"/>
    </row>
    <row r="226" spans="2:2" ht="12" customHeight="1" x14ac:dyDescent="0.25">
      <c r="B226" s="335"/>
    </row>
    <row r="227" spans="2:2" ht="12" customHeight="1" x14ac:dyDescent="0.25">
      <c r="B227" s="335"/>
    </row>
    <row r="228" spans="2:2" ht="12" customHeight="1" x14ac:dyDescent="0.25">
      <c r="B228" s="335"/>
    </row>
    <row r="229" spans="2:2" ht="12" customHeight="1" x14ac:dyDescent="0.25">
      <c r="B229" s="335"/>
    </row>
    <row r="230" spans="2:2" ht="12" customHeight="1" x14ac:dyDescent="0.25">
      <c r="B230" s="335"/>
    </row>
    <row r="231" spans="2:2" ht="12" customHeight="1" x14ac:dyDescent="0.25">
      <c r="B231" s="335"/>
    </row>
    <row r="232" spans="2:2" ht="12" customHeight="1" x14ac:dyDescent="0.25">
      <c r="B232" s="335"/>
    </row>
    <row r="233" spans="2:2" ht="12" customHeight="1" x14ac:dyDescent="0.25">
      <c r="B233" s="335"/>
    </row>
    <row r="234" spans="2:2" ht="12" customHeight="1" x14ac:dyDescent="0.25">
      <c r="B234" s="335"/>
    </row>
    <row r="235" spans="2:2" ht="12" customHeight="1" x14ac:dyDescent="0.25">
      <c r="B235" s="335"/>
    </row>
    <row r="236" spans="2:2" ht="12" customHeight="1" x14ac:dyDescent="0.25">
      <c r="B236" s="335"/>
    </row>
    <row r="237" spans="2:2" ht="12" customHeight="1" x14ac:dyDescent="0.25">
      <c r="B237" s="335"/>
    </row>
    <row r="238" spans="2:2" ht="12" customHeight="1" x14ac:dyDescent="0.25">
      <c r="B238" s="335"/>
    </row>
    <row r="239" spans="2:2" ht="12" customHeight="1" x14ac:dyDescent="0.25">
      <c r="B239" s="335"/>
    </row>
    <row r="240" spans="2:2" ht="12" customHeight="1" x14ac:dyDescent="0.25">
      <c r="B240" s="335"/>
    </row>
    <row r="241" spans="2:2" ht="12" customHeight="1" x14ac:dyDescent="0.25">
      <c r="B241" s="335"/>
    </row>
    <row r="242" spans="2:2" ht="12" customHeight="1" x14ac:dyDescent="0.25">
      <c r="B242" s="335"/>
    </row>
    <row r="243" spans="2:2" ht="12" customHeight="1" x14ac:dyDescent="0.25">
      <c r="B243" s="335"/>
    </row>
    <row r="244" spans="2:2" ht="12" customHeight="1" x14ac:dyDescent="0.25">
      <c r="B244" s="335"/>
    </row>
    <row r="245" spans="2:2" ht="12" customHeight="1" x14ac:dyDescent="0.25">
      <c r="B245" s="335"/>
    </row>
    <row r="246" spans="2:2" ht="12" customHeight="1" x14ac:dyDescent="0.25">
      <c r="B246" s="335"/>
    </row>
    <row r="247" spans="2:2" ht="12" customHeight="1" x14ac:dyDescent="0.25">
      <c r="B247" s="335"/>
    </row>
    <row r="248" spans="2:2" ht="12" customHeight="1" x14ac:dyDescent="0.25">
      <c r="B248" s="335"/>
    </row>
    <row r="249" spans="2:2" ht="12" customHeight="1" x14ac:dyDescent="0.25">
      <c r="B249" s="335"/>
    </row>
    <row r="250" spans="2:2" ht="12" customHeight="1" x14ac:dyDescent="0.25">
      <c r="B250" s="335"/>
    </row>
    <row r="251" spans="2:2" ht="12" customHeight="1" x14ac:dyDescent="0.25">
      <c r="B251" s="335"/>
    </row>
    <row r="252" spans="2:2" ht="12" customHeight="1" x14ac:dyDescent="0.25">
      <c r="B252" s="335"/>
    </row>
    <row r="253" spans="2:2" ht="12" customHeight="1" x14ac:dyDescent="0.25">
      <c r="B253" s="335"/>
    </row>
    <row r="254" spans="2:2" ht="12" customHeight="1" x14ac:dyDescent="0.25">
      <c r="B254" s="335"/>
    </row>
    <row r="255" spans="2:2" ht="12" customHeight="1" x14ac:dyDescent="0.25">
      <c r="B255" s="335"/>
    </row>
    <row r="256" spans="2:2" ht="12" customHeight="1" x14ac:dyDescent="0.25">
      <c r="B256" s="335"/>
    </row>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4">
    <mergeCell ref="A54:K54"/>
    <mergeCell ref="A18:K18"/>
    <mergeCell ref="A46:A48"/>
    <mergeCell ref="A52:A53"/>
    <mergeCell ref="B52:B53"/>
    <mergeCell ref="A21:A22"/>
    <mergeCell ref="A38:A39"/>
    <mergeCell ref="A41:A42"/>
    <mergeCell ref="B41:B42"/>
    <mergeCell ref="A43:A45"/>
    <mergeCell ref="B43:B45"/>
    <mergeCell ref="B46:B48"/>
    <mergeCell ref="A49:K49"/>
    <mergeCell ref="A35:L35"/>
    <mergeCell ref="A37:L37"/>
    <mergeCell ref="B38:C39"/>
    <mergeCell ref="A10:A11"/>
    <mergeCell ref="B10:B11"/>
    <mergeCell ref="A12:A14"/>
    <mergeCell ref="B12:B14"/>
    <mergeCell ref="A15:A17"/>
    <mergeCell ref="B15:B17"/>
    <mergeCell ref="H7:H8"/>
    <mergeCell ref="I7:I8"/>
    <mergeCell ref="J7:J8"/>
    <mergeCell ref="K7:K8"/>
    <mergeCell ref="A2:K2"/>
    <mergeCell ref="A4:K4"/>
    <mergeCell ref="A5:K5"/>
    <mergeCell ref="A7:A8"/>
    <mergeCell ref="B7:C8"/>
    <mergeCell ref="F7:F8"/>
    <mergeCell ref="G7:G8"/>
    <mergeCell ref="K38:K39"/>
    <mergeCell ref="B21:B22"/>
    <mergeCell ref="A23:K23"/>
    <mergeCell ref="A27:K27"/>
    <mergeCell ref="A32:L32"/>
    <mergeCell ref="A34:L34"/>
    <mergeCell ref="F38:F39"/>
    <mergeCell ref="G38:G39"/>
    <mergeCell ref="H38:H39"/>
    <mergeCell ref="I38:I39"/>
    <mergeCell ref="J38:J39"/>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000"/>
  <sheetViews>
    <sheetView workbookViewId="0"/>
  </sheetViews>
  <sheetFormatPr defaultColWidth="12.6328125" defaultRowHeight="15" customHeight="1" x14ac:dyDescent="0.25"/>
  <cols>
    <col min="1" max="1" width="3" customWidth="1"/>
    <col min="2" max="2" width="30.36328125" customWidth="1"/>
    <col min="3" max="8" width="9.90625" customWidth="1"/>
    <col min="9" max="9" width="10.90625" customWidth="1"/>
    <col min="10" max="10" width="12.36328125" customWidth="1"/>
    <col min="11" max="11" width="10.90625" customWidth="1"/>
    <col min="12" max="12" width="3" customWidth="1"/>
    <col min="13" max="13" width="30.36328125" customWidth="1"/>
    <col min="14" max="17" width="9.90625" customWidth="1"/>
    <col min="18" max="18" width="8.90625" customWidth="1"/>
    <col min="19" max="19" width="9.90625" customWidth="1"/>
    <col min="20" max="21" width="10.90625" customWidth="1"/>
  </cols>
  <sheetData>
    <row r="1" spans="1:21" ht="12" customHeight="1" x14ac:dyDescent="0.25">
      <c r="A1" s="386" t="s">
        <v>1235</v>
      </c>
      <c r="B1" s="387" t="s">
        <v>1236</v>
      </c>
      <c r="C1" s="386" t="s">
        <v>8</v>
      </c>
      <c r="D1" s="386" t="s">
        <v>9</v>
      </c>
      <c r="E1" s="386" t="s">
        <v>10</v>
      </c>
      <c r="F1" s="386" t="s">
        <v>11</v>
      </c>
      <c r="G1" s="386" t="s">
        <v>12</v>
      </c>
      <c r="H1" s="386" t="s">
        <v>13</v>
      </c>
      <c r="I1" s="386" t="s">
        <v>1237</v>
      </c>
      <c r="J1" s="386" t="s">
        <v>1238</v>
      </c>
      <c r="K1" s="386" t="s">
        <v>1239</v>
      </c>
      <c r="M1" s="386" t="s">
        <v>1240</v>
      </c>
    </row>
    <row r="2" spans="1:21" ht="12" customHeight="1" x14ac:dyDescent="0.25">
      <c r="A2" s="386">
        <v>1</v>
      </c>
      <c r="B2" s="388" t="s">
        <v>1241</v>
      </c>
      <c r="C2" s="389" t="e">
        <f t="shared" ref="C2:H2" si="0">C3+C4</f>
        <v>#REF!</v>
      </c>
      <c r="D2" s="389" t="e">
        <f t="shared" si="0"/>
        <v>#REF!</v>
      </c>
      <c r="E2" s="389" t="e">
        <f t="shared" si="0"/>
        <v>#REF!</v>
      </c>
      <c r="F2" s="389" t="e">
        <f t="shared" si="0"/>
        <v>#REF!</v>
      </c>
      <c r="G2" s="389" t="e">
        <f t="shared" si="0"/>
        <v>#REF!</v>
      </c>
      <c r="H2" s="389" t="e">
        <f t="shared" si="0"/>
        <v>#REF!</v>
      </c>
      <c r="I2" s="389" t="e">
        <f t="shared" ref="I2:I4" si="1">SUM(C2:H2)</f>
        <v>#REF!</v>
      </c>
      <c r="J2" s="390" t="e">
        <f>SUM(I7:I21)</f>
        <v>#REF!</v>
      </c>
      <c r="K2" s="390" t="e">
        <f>SUM(I25:I30)</f>
        <v>#REF!</v>
      </c>
      <c r="M2" s="390" t="e">
        <f>#REF!</f>
        <v>#REF!</v>
      </c>
      <c r="N2" s="390"/>
      <c r="O2" s="390"/>
      <c r="P2" s="390"/>
      <c r="Q2" s="390"/>
      <c r="R2" s="390"/>
      <c r="S2" s="390"/>
    </row>
    <row r="3" spans="1:21" ht="12" customHeight="1" x14ac:dyDescent="0.25">
      <c r="B3" s="387" t="s">
        <v>21</v>
      </c>
      <c r="C3" s="390" t="e">
        <f>#REF!</f>
        <v>#REF!</v>
      </c>
      <c r="D3" s="390" t="e">
        <f>#REF!</f>
        <v>#REF!</v>
      </c>
      <c r="E3" s="390" t="e">
        <f>#REF!</f>
        <v>#REF!</v>
      </c>
      <c r="F3" s="390" t="e">
        <f>#REF!</f>
        <v>#REF!</v>
      </c>
      <c r="G3" s="390" t="e">
        <f>#REF!</f>
        <v>#REF!</v>
      </c>
      <c r="H3" s="390" t="e">
        <f>#REF!</f>
        <v>#REF!</v>
      </c>
      <c r="I3" s="390" t="e">
        <f t="shared" si="1"/>
        <v>#REF!</v>
      </c>
    </row>
    <row r="4" spans="1:21" ht="12" customHeight="1" x14ac:dyDescent="0.25">
      <c r="B4" s="387" t="s">
        <v>22</v>
      </c>
      <c r="C4" s="390" t="e">
        <f>#REF!</f>
        <v>#REF!</v>
      </c>
      <c r="D4" s="390" t="e">
        <f>#REF!</f>
        <v>#REF!</v>
      </c>
      <c r="E4" s="390" t="e">
        <f>#REF!</f>
        <v>#REF!</v>
      </c>
      <c r="F4" s="390" t="e">
        <f>#REF!</f>
        <v>#REF!</v>
      </c>
      <c r="G4" s="390" t="e">
        <f>#REF!</f>
        <v>#REF!</v>
      </c>
      <c r="H4" s="390" t="e">
        <f>#REF!</f>
        <v>#REF!</v>
      </c>
      <c r="I4" s="390" t="e">
        <f t="shared" si="1"/>
        <v>#REF!</v>
      </c>
    </row>
    <row r="5" spans="1:21" ht="12" customHeight="1" x14ac:dyDescent="0.25">
      <c r="B5" s="387"/>
    </row>
    <row r="6" spans="1:21" ht="12" customHeight="1" x14ac:dyDescent="0.25">
      <c r="A6" s="386" t="s">
        <v>1235</v>
      </c>
      <c r="B6" s="391" t="s">
        <v>1236</v>
      </c>
      <c r="C6" s="392" t="s">
        <v>8</v>
      </c>
      <c r="D6" s="392" t="s">
        <v>9</v>
      </c>
      <c r="E6" s="392" t="s">
        <v>10</v>
      </c>
      <c r="F6" s="392" t="s">
        <v>11</v>
      </c>
      <c r="G6" s="392" t="s">
        <v>12</v>
      </c>
      <c r="H6" s="392" t="s">
        <v>13</v>
      </c>
      <c r="I6" s="386" t="s">
        <v>1237</v>
      </c>
      <c r="L6" s="386" t="s">
        <v>1235</v>
      </c>
      <c r="M6" s="391" t="s">
        <v>1236</v>
      </c>
      <c r="N6" s="386" t="s">
        <v>8</v>
      </c>
      <c r="O6" s="386" t="s">
        <v>9</v>
      </c>
      <c r="P6" s="386" t="s">
        <v>10</v>
      </c>
      <c r="Q6" s="386" t="s">
        <v>11</v>
      </c>
      <c r="R6" s="386" t="s">
        <v>12</v>
      </c>
      <c r="S6" s="386" t="s">
        <v>13</v>
      </c>
      <c r="T6" s="386" t="s">
        <v>1237</v>
      </c>
      <c r="U6" s="390">
        <f>T7+T15+T22+SUM(T25:T36)</f>
        <v>129249572</v>
      </c>
    </row>
    <row r="7" spans="1:21" ht="12" customHeight="1" x14ac:dyDescent="0.25">
      <c r="A7" s="386">
        <v>1</v>
      </c>
      <c r="B7" s="391" t="e">
        <f>#REF!</f>
        <v>#REF!</v>
      </c>
      <c r="C7" s="393" t="e">
        <f>#REF!</f>
        <v>#REF!</v>
      </c>
      <c r="D7" s="393" t="e">
        <f>#REF!</f>
        <v>#REF!</v>
      </c>
      <c r="E7" s="393" t="e">
        <f>#REF!</f>
        <v>#REF!</v>
      </c>
      <c r="F7" s="393" t="e">
        <f>#REF!</f>
        <v>#REF!</v>
      </c>
      <c r="G7" s="393" t="e">
        <f>#REF!</f>
        <v>#REF!</v>
      </c>
      <c r="H7" s="393" t="e">
        <f>#REF!</f>
        <v>#REF!</v>
      </c>
      <c r="I7" s="390" t="e">
        <f t="shared" ref="I7:I21" si="2">SUM(C7:H7)</f>
        <v>#REF!</v>
      </c>
      <c r="L7" s="394">
        <v>1</v>
      </c>
      <c r="M7" s="395" t="s">
        <v>44</v>
      </c>
      <c r="N7" s="396">
        <f t="shared" ref="N7:T7" si="3">SUM(N8:N14)</f>
        <v>1451583</v>
      </c>
      <c r="O7" s="396">
        <f t="shared" si="3"/>
        <v>1086723</v>
      </c>
      <c r="P7" s="396">
        <f t="shared" si="3"/>
        <v>1820056</v>
      </c>
      <c r="Q7" s="396">
        <f t="shared" si="3"/>
        <v>1915426</v>
      </c>
      <c r="R7" s="396">
        <f t="shared" si="3"/>
        <v>3481366</v>
      </c>
      <c r="S7" s="396">
        <f t="shared" si="3"/>
        <v>2727816</v>
      </c>
      <c r="T7" s="397">
        <f t="shared" si="3"/>
        <v>12482970</v>
      </c>
      <c r="U7" s="397">
        <f t="shared" ref="U7:U8" si="4">SUM(N7:S7)</f>
        <v>12482970</v>
      </c>
    </row>
    <row r="8" spans="1:21" ht="12" customHeight="1" x14ac:dyDescent="0.25">
      <c r="A8" s="386">
        <v>2</v>
      </c>
      <c r="B8" s="391" t="e">
        <f>#REF!</f>
        <v>#REF!</v>
      </c>
      <c r="C8" s="393" t="e">
        <f>#REF!</f>
        <v>#REF!</v>
      </c>
      <c r="D8" s="393" t="e">
        <f>#REF!</f>
        <v>#REF!</v>
      </c>
      <c r="E8" s="393" t="e">
        <f>#REF!</f>
        <v>#REF!</v>
      </c>
      <c r="F8" s="393" t="e">
        <f>#REF!</f>
        <v>#REF!</v>
      </c>
      <c r="G8" s="393" t="e">
        <f>#REF!</f>
        <v>#REF!</v>
      </c>
      <c r="H8" s="393" t="e">
        <f>#REF!</f>
        <v>#REF!</v>
      </c>
      <c r="I8" s="390" t="e">
        <f t="shared" si="2"/>
        <v>#REF!</v>
      </c>
      <c r="L8" s="394"/>
      <c r="M8" s="398" t="s">
        <v>48</v>
      </c>
      <c r="N8" s="399">
        <f>'LLAKA Pnp'!C11</f>
        <v>206059</v>
      </c>
      <c r="O8" s="399">
        <f>'LLAKA Pnp'!D11</f>
        <v>165225</v>
      </c>
      <c r="P8" s="399">
        <f>'LLAKA Pnp'!E11</f>
        <v>234626</v>
      </c>
      <c r="Q8" s="399">
        <f>'LLAKA Pnp'!F11</f>
        <v>237999</v>
      </c>
      <c r="R8" s="399">
        <f>'LLAKA Pnp'!G11</f>
        <v>332800</v>
      </c>
      <c r="S8" s="399">
        <f>'LLAKA Pnp'!H11</f>
        <v>293732</v>
      </c>
      <c r="T8" s="397">
        <v>1470441</v>
      </c>
      <c r="U8" s="397">
        <f t="shared" si="4"/>
        <v>1470441</v>
      </c>
    </row>
    <row r="9" spans="1:21" ht="12" customHeight="1" x14ac:dyDescent="0.25">
      <c r="A9" s="386">
        <v>3</v>
      </c>
      <c r="B9" s="391" t="e">
        <f>#REF!</f>
        <v>#REF!</v>
      </c>
      <c r="C9" s="393" t="e">
        <f>#REF!</f>
        <v>#REF!</v>
      </c>
      <c r="D9" s="393" t="e">
        <f>#REF!</f>
        <v>#REF!</v>
      </c>
      <c r="E9" s="393" t="e">
        <f>#REF!</f>
        <v>#REF!</v>
      </c>
      <c r="F9" s="393" t="e">
        <f>#REF!</f>
        <v>#REF!</v>
      </c>
      <c r="G9" s="393" t="e">
        <f>#REF!</f>
        <v>#REF!</v>
      </c>
      <c r="H9" s="393" t="e">
        <f>#REF!</f>
        <v>#REF!</v>
      </c>
      <c r="I9" s="390" t="e">
        <f t="shared" si="2"/>
        <v>#REF!</v>
      </c>
      <c r="L9" s="394"/>
      <c r="M9" s="398" t="s">
        <v>49</v>
      </c>
      <c r="N9" s="399">
        <f>'LLAKA Pnp'!C12</f>
        <v>163038</v>
      </c>
      <c r="O9" s="399">
        <f>'LLAKA Pnp'!D12</f>
        <v>127006</v>
      </c>
      <c r="P9" s="399">
        <f>'LLAKA Pnp'!E12</f>
        <v>250442</v>
      </c>
      <c r="Q9" s="399">
        <f>'LLAKA Pnp'!F12</f>
        <v>271609</v>
      </c>
      <c r="R9" s="399">
        <f>'LLAKA Pnp'!G12</f>
        <v>463695</v>
      </c>
      <c r="S9" s="399">
        <f>'LLAKA Pnp'!H12</f>
        <v>417910</v>
      </c>
      <c r="T9" s="397">
        <v>1693700</v>
      </c>
      <c r="U9" s="397"/>
    </row>
    <row r="10" spans="1:21" ht="12" customHeight="1" x14ac:dyDescent="0.25">
      <c r="A10" s="386">
        <v>4</v>
      </c>
      <c r="B10" s="391" t="e">
        <f>#REF!</f>
        <v>#REF!</v>
      </c>
      <c r="C10" s="393" t="e">
        <f>#REF!</f>
        <v>#REF!</v>
      </c>
      <c r="D10" s="393" t="e">
        <f>#REF!</f>
        <v>#REF!</v>
      </c>
      <c r="E10" s="393" t="e">
        <f>#REF!</f>
        <v>#REF!</v>
      </c>
      <c r="F10" s="393" t="e">
        <f>#REF!</f>
        <v>#REF!</v>
      </c>
      <c r="G10" s="393" t="e">
        <f>#REF!</f>
        <v>#REF!</v>
      </c>
      <c r="H10" s="393" t="e">
        <f>#REF!</f>
        <v>#REF!</v>
      </c>
      <c r="I10" s="390" t="e">
        <f t="shared" si="2"/>
        <v>#REF!</v>
      </c>
      <c r="L10" s="394"/>
      <c r="M10" s="398" t="s">
        <v>1242</v>
      </c>
      <c r="N10" s="399">
        <f>'LLAKA Pnp'!C15</f>
        <v>0</v>
      </c>
      <c r="O10" s="399">
        <f>'LLAKA Pnp'!D15</f>
        <v>0</v>
      </c>
      <c r="P10" s="399">
        <f>'LLAKA Pnp'!E15</f>
        <v>0</v>
      </c>
      <c r="Q10" s="399">
        <f>'LLAKA Pnp'!F15</f>
        <v>18849</v>
      </c>
      <c r="R10" s="399">
        <f>'LLAKA Pnp'!G15</f>
        <v>37219</v>
      </c>
      <c r="S10" s="399">
        <f>'LLAKA Pnp'!H15</f>
        <v>0</v>
      </c>
      <c r="T10" s="397">
        <v>56068</v>
      </c>
      <c r="U10" s="397"/>
    </row>
    <row r="11" spans="1:21" ht="12" customHeight="1" x14ac:dyDescent="0.25">
      <c r="A11" s="386">
        <v>5</v>
      </c>
      <c r="B11" s="391" t="e">
        <f>#REF!</f>
        <v>#REF!</v>
      </c>
      <c r="C11" s="393" t="e">
        <f>#REF!</f>
        <v>#REF!</v>
      </c>
      <c r="D11" s="393" t="e">
        <f>#REF!</f>
        <v>#REF!</v>
      </c>
      <c r="E11" s="393" t="e">
        <f>#REF!</f>
        <v>#REF!</v>
      </c>
      <c r="F11" s="393" t="e">
        <f>#REF!</f>
        <v>#REF!</v>
      </c>
      <c r="G11" s="393" t="e">
        <f>#REF!</f>
        <v>#REF!</v>
      </c>
      <c r="H11" s="393" t="e">
        <f>#REF!</f>
        <v>#REF!</v>
      </c>
      <c r="I11" s="390" t="e">
        <f t="shared" si="2"/>
        <v>#REF!</v>
      </c>
      <c r="L11" s="394"/>
      <c r="M11" s="398" t="s">
        <v>1243</v>
      </c>
      <c r="N11" s="399">
        <f>'LLAKA Pnp'!C31</f>
        <v>489859</v>
      </c>
      <c r="O11" s="399">
        <f>'LLAKA Pnp'!D31</f>
        <v>344097</v>
      </c>
      <c r="P11" s="399">
        <f>'LLAKA Pnp'!E31</f>
        <v>610760</v>
      </c>
      <c r="Q11" s="399">
        <f>'LLAKA Pnp'!F31</f>
        <v>598345</v>
      </c>
      <c r="R11" s="399">
        <f>'LLAKA Pnp'!G31</f>
        <v>1035282</v>
      </c>
      <c r="S11" s="399">
        <f>'LLAKA Pnp'!H31</f>
        <v>885862</v>
      </c>
      <c r="T11" s="397">
        <v>3964205</v>
      </c>
      <c r="U11" s="397"/>
    </row>
    <row r="12" spans="1:21" ht="12" customHeight="1" x14ac:dyDescent="0.25">
      <c r="A12" s="386">
        <v>6</v>
      </c>
      <c r="B12" s="391" t="e">
        <f>#REF!</f>
        <v>#REF!</v>
      </c>
      <c r="C12" s="393" t="e">
        <f>#REF!</f>
        <v>#REF!</v>
      </c>
      <c r="D12" s="393" t="e">
        <f>#REF!</f>
        <v>#REF!</v>
      </c>
      <c r="E12" s="393" t="e">
        <f>#REF!</f>
        <v>#REF!</v>
      </c>
      <c r="F12" s="393" t="e">
        <f>#REF!</f>
        <v>#REF!</v>
      </c>
      <c r="G12" s="393" t="e">
        <f>#REF!</f>
        <v>#REF!</v>
      </c>
      <c r="H12" s="393" t="e">
        <f>#REF!</f>
        <v>#REF!</v>
      </c>
      <c r="I12" s="390" t="e">
        <f t="shared" si="2"/>
        <v>#REF!</v>
      </c>
      <c r="L12" s="394"/>
      <c r="M12" s="398" t="s">
        <v>1244</v>
      </c>
      <c r="N12" s="399">
        <f>'LLAKA Pnp'!C32</f>
        <v>41524</v>
      </c>
      <c r="O12" s="399">
        <f>'LLAKA Pnp'!D32</f>
        <v>32030</v>
      </c>
      <c r="P12" s="399">
        <f>'LLAKA Pnp'!E32</f>
        <v>50601</v>
      </c>
      <c r="Q12" s="399">
        <f>'LLAKA Pnp'!F32</f>
        <v>60340</v>
      </c>
      <c r="R12" s="399">
        <f>'LLAKA Pnp'!G32</f>
        <v>123285</v>
      </c>
      <c r="S12" s="399">
        <f>'LLAKA Pnp'!H32</f>
        <v>86363</v>
      </c>
      <c r="T12" s="397">
        <v>394143</v>
      </c>
      <c r="U12" s="397"/>
    </row>
    <row r="13" spans="1:21" ht="12" customHeight="1" x14ac:dyDescent="0.25">
      <c r="A13" s="386">
        <v>7</v>
      </c>
      <c r="B13" s="391" t="e">
        <f>#REF!</f>
        <v>#REF!</v>
      </c>
      <c r="C13" s="393" t="e">
        <f>#REF!</f>
        <v>#REF!</v>
      </c>
      <c r="D13" s="393" t="e">
        <f>#REF!</f>
        <v>#REF!</v>
      </c>
      <c r="E13" s="393" t="e">
        <f>#REF!</f>
        <v>#REF!</v>
      </c>
      <c r="F13" s="393" t="e">
        <f>#REF!</f>
        <v>#REF!</v>
      </c>
      <c r="G13" s="393" t="e">
        <f>#REF!</f>
        <v>#REF!</v>
      </c>
      <c r="H13" s="393" t="e">
        <f>#REF!</f>
        <v>#REF!</v>
      </c>
      <c r="I13" s="390" t="e">
        <f t="shared" si="2"/>
        <v>#REF!</v>
      </c>
      <c r="L13" s="394"/>
      <c r="M13" s="398" t="s">
        <v>1245</v>
      </c>
      <c r="N13" s="399">
        <f>'LLAKA Pnp'!C33</f>
        <v>550486</v>
      </c>
      <c r="O13" s="399">
        <f>'LLAKA Pnp'!D33</f>
        <v>418093</v>
      </c>
      <c r="P13" s="399">
        <f>'LLAKA Pnp'!E33</f>
        <v>673083</v>
      </c>
      <c r="Q13" s="399">
        <f>'LLAKA Pnp'!F33</f>
        <v>726210</v>
      </c>
      <c r="R13" s="399">
        <f>'LLAKA Pnp'!G33</f>
        <v>1485308</v>
      </c>
      <c r="S13" s="399">
        <f>'LLAKA Pnp'!H33</f>
        <v>1042433</v>
      </c>
      <c r="T13" s="397">
        <v>4895613</v>
      </c>
      <c r="U13" s="397"/>
    </row>
    <row r="14" spans="1:21" ht="12" customHeight="1" x14ac:dyDescent="0.25">
      <c r="A14" s="386">
        <v>8</v>
      </c>
      <c r="B14" s="391" t="e">
        <f>#REF!</f>
        <v>#REF!</v>
      </c>
      <c r="C14" s="393" t="e">
        <f>#REF!</f>
        <v>#REF!</v>
      </c>
      <c r="D14" s="393" t="e">
        <f>#REF!</f>
        <v>#REF!</v>
      </c>
      <c r="E14" s="393" t="e">
        <f>#REF!</f>
        <v>#REF!</v>
      </c>
      <c r="F14" s="393" t="e">
        <f>#REF!</f>
        <v>#REF!</v>
      </c>
      <c r="G14" s="393" t="e">
        <f>#REF!</f>
        <v>#REF!</v>
      </c>
      <c r="H14" s="393" t="e">
        <f>#REF!</f>
        <v>#REF!</v>
      </c>
      <c r="I14" s="390" t="e">
        <f t="shared" si="2"/>
        <v>#REF!</v>
      </c>
      <c r="L14" s="394"/>
      <c r="M14" s="398" t="s">
        <v>1246</v>
      </c>
      <c r="N14" s="399">
        <f>'LLAKA Pnp'!C38</f>
        <v>617</v>
      </c>
      <c r="O14" s="399">
        <f>'LLAKA Pnp'!D38</f>
        <v>272</v>
      </c>
      <c r="P14" s="399">
        <f>'LLAKA Pnp'!E38</f>
        <v>544</v>
      </c>
      <c r="Q14" s="399">
        <f>'LLAKA Pnp'!F38</f>
        <v>2074</v>
      </c>
      <c r="R14" s="399">
        <f>'LLAKA Pnp'!G38</f>
        <v>3777</v>
      </c>
      <c r="S14" s="399">
        <f>'LLAKA Pnp'!H38</f>
        <v>1516</v>
      </c>
      <c r="T14" s="397">
        <v>8800</v>
      </c>
      <c r="U14" s="397"/>
    </row>
    <row r="15" spans="1:21" ht="12" customHeight="1" x14ac:dyDescent="0.25">
      <c r="A15" s="386">
        <v>9</v>
      </c>
      <c r="B15" s="391" t="e">
        <f>#REF!</f>
        <v>#REF!</v>
      </c>
      <c r="C15" s="393" t="e">
        <f>#REF!</f>
        <v>#REF!</v>
      </c>
      <c r="D15" s="393" t="e">
        <f>#REF!</f>
        <v>#REF!</v>
      </c>
      <c r="E15" s="393" t="e">
        <f>#REF!</f>
        <v>#REF!</v>
      </c>
      <c r="F15" s="393" t="e">
        <f>#REF!</f>
        <v>#REF!</v>
      </c>
      <c r="G15" s="393" t="e">
        <f>#REF!</f>
        <v>#REF!</v>
      </c>
      <c r="H15" s="393" t="e">
        <f>#REF!</f>
        <v>#REF!</v>
      </c>
      <c r="I15" s="390" t="e">
        <f t="shared" si="2"/>
        <v>#REF!</v>
      </c>
      <c r="L15" s="394">
        <v>2</v>
      </c>
      <c r="M15" s="395" t="s">
        <v>50</v>
      </c>
      <c r="N15" s="396">
        <f t="shared" ref="N15:T15" si="5">SUM(N16:N21)</f>
        <v>1963824</v>
      </c>
      <c r="O15" s="396">
        <f t="shared" si="5"/>
        <v>1602231</v>
      </c>
      <c r="P15" s="396">
        <f t="shared" si="5"/>
        <v>2057051</v>
      </c>
      <c r="Q15" s="396">
        <f t="shared" si="5"/>
        <v>1964765</v>
      </c>
      <c r="R15" s="396">
        <f t="shared" si="5"/>
        <v>3148870</v>
      </c>
      <c r="S15" s="396">
        <f t="shared" si="5"/>
        <v>2689541</v>
      </c>
      <c r="T15" s="397">
        <f t="shared" si="5"/>
        <v>13426282</v>
      </c>
      <c r="U15" s="397">
        <f>SUM(N15:S15)</f>
        <v>13426282</v>
      </c>
    </row>
    <row r="16" spans="1:21" ht="12" customHeight="1" x14ac:dyDescent="0.25">
      <c r="A16" s="386">
        <v>10</v>
      </c>
      <c r="B16" s="391" t="e">
        <f>#REF!</f>
        <v>#REF!</v>
      </c>
      <c r="C16" s="393" t="e">
        <f>#REF!</f>
        <v>#REF!</v>
      </c>
      <c r="D16" s="393" t="e">
        <f>#REF!</f>
        <v>#REF!</v>
      </c>
      <c r="E16" s="393" t="e">
        <f>#REF!</f>
        <v>#REF!</v>
      </c>
      <c r="F16" s="393" t="e">
        <f>#REF!</f>
        <v>#REF!</v>
      </c>
      <c r="G16" s="393" t="e">
        <f>#REF!</f>
        <v>#REF!</v>
      </c>
      <c r="H16" s="393" t="e">
        <f>#REF!</f>
        <v>#REF!</v>
      </c>
      <c r="I16" s="390" t="e">
        <f t="shared" si="2"/>
        <v>#REF!</v>
      </c>
      <c r="L16" s="394"/>
      <c r="M16" s="398" t="s">
        <v>54</v>
      </c>
      <c r="N16" s="399">
        <f>'LLAKA Pnp'!C13</f>
        <v>1718595</v>
      </c>
      <c r="O16" s="399">
        <f>'LLAKA Pnp'!D13</f>
        <v>1401427</v>
      </c>
      <c r="P16" s="399">
        <f>'LLAKA Pnp'!E13</f>
        <v>1806300</v>
      </c>
      <c r="Q16" s="399">
        <f>'LLAKA Pnp'!F13</f>
        <v>1733095</v>
      </c>
      <c r="R16" s="399">
        <f>'LLAKA Pnp'!G13</f>
        <v>2749921</v>
      </c>
      <c r="S16" s="399">
        <f>'LLAKA Pnp'!H13</f>
        <v>2320871</v>
      </c>
      <c r="T16" s="397">
        <v>11730209</v>
      </c>
      <c r="U16" s="397"/>
    </row>
    <row r="17" spans="1:21" ht="12" customHeight="1" x14ac:dyDescent="0.25">
      <c r="A17" s="386">
        <v>11</v>
      </c>
      <c r="B17" s="391" t="e">
        <f>#REF!</f>
        <v>#REF!</v>
      </c>
      <c r="C17" s="393" t="e">
        <f>#REF!</f>
        <v>#REF!</v>
      </c>
      <c r="D17" s="393" t="e">
        <f>#REF!</f>
        <v>#REF!</v>
      </c>
      <c r="E17" s="393" t="e">
        <f>#REF!</f>
        <v>#REF!</v>
      </c>
      <c r="F17" s="393" t="e">
        <f>#REF!</f>
        <v>#REF!</v>
      </c>
      <c r="G17" s="393" t="e">
        <f>#REF!</f>
        <v>#REF!</v>
      </c>
      <c r="H17" s="393" t="e">
        <f>#REF!</f>
        <v>#REF!</v>
      </c>
      <c r="I17" s="390" t="e">
        <f t="shared" si="2"/>
        <v>#REF!</v>
      </c>
      <c r="L17" s="394"/>
      <c r="M17" s="398" t="s">
        <v>1247</v>
      </c>
      <c r="N17" s="399">
        <f>'LLAKA Pnp'!C14</f>
        <v>233248</v>
      </c>
      <c r="O17" s="399">
        <f>'LLAKA Pnp'!D14</f>
        <v>190701</v>
      </c>
      <c r="P17" s="399">
        <f>'LLAKA Pnp'!E14</f>
        <v>238878</v>
      </c>
      <c r="Q17" s="399">
        <f>'LLAKA Pnp'!F14</f>
        <v>189624</v>
      </c>
      <c r="R17" s="399">
        <f>'LLAKA Pnp'!G14</f>
        <v>299279</v>
      </c>
      <c r="S17" s="399">
        <f>'LLAKA Pnp'!H14</f>
        <v>293713</v>
      </c>
      <c r="T17" s="397">
        <v>1445443</v>
      </c>
      <c r="U17" s="397"/>
    </row>
    <row r="18" spans="1:21" ht="12" customHeight="1" x14ac:dyDescent="0.25">
      <c r="A18" s="386">
        <v>12</v>
      </c>
      <c r="B18" s="391" t="e">
        <f>#REF!</f>
        <v>#REF!</v>
      </c>
      <c r="C18" s="393" t="e">
        <f>#REF!</f>
        <v>#REF!</v>
      </c>
      <c r="D18" s="393" t="e">
        <f>#REF!</f>
        <v>#REF!</v>
      </c>
      <c r="E18" s="393" t="e">
        <f>#REF!</f>
        <v>#REF!</v>
      </c>
      <c r="F18" s="393" t="e">
        <f>#REF!</f>
        <v>#REF!</v>
      </c>
      <c r="G18" s="393" t="e">
        <f>#REF!</f>
        <v>#REF!</v>
      </c>
      <c r="H18" s="393" t="e">
        <f>#REF!</f>
        <v>#REF!</v>
      </c>
      <c r="I18" s="390" t="e">
        <f t="shared" si="2"/>
        <v>#REF!</v>
      </c>
      <c r="L18" s="394"/>
      <c r="M18" s="398" t="s">
        <v>1248</v>
      </c>
      <c r="N18" s="399">
        <f>'LLAKA Pnp'!C34</f>
        <v>0</v>
      </c>
      <c r="O18" s="399">
        <f>'LLAKA Pnp'!D34</f>
        <v>0</v>
      </c>
      <c r="P18" s="399">
        <f>'LLAKA Pnp'!E34</f>
        <v>0</v>
      </c>
      <c r="Q18" s="399">
        <f>'LLAKA Pnp'!F34</f>
        <v>5389</v>
      </c>
      <c r="R18" s="399">
        <f>'LLAKA Pnp'!G34</f>
        <v>13716</v>
      </c>
      <c r="S18" s="399">
        <f>'LLAKA Pnp'!H34</f>
        <v>9029</v>
      </c>
      <c r="T18" s="397">
        <v>28134</v>
      </c>
      <c r="U18" s="397"/>
    </row>
    <row r="19" spans="1:21" ht="12" customHeight="1" x14ac:dyDescent="0.25">
      <c r="A19" s="386">
        <v>13</v>
      </c>
      <c r="B19" s="391" t="e">
        <f>#REF!</f>
        <v>#REF!</v>
      </c>
      <c r="C19" s="393" t="e">
        <f>#REF!</f>
        <v>#REF!</v>
      </c>
      <c r="D19" s="393" t="e">
        <f>#REF!</f>
        <v>#REF!</v>
      </c>
      <c r="E19" s="393" t="e">
        <f>#REF!</f>
        <v>#REF!</v>
      </c>
      <c r="F19" s="393" t="e">
        <f>#REF!</f>
        <v>#REF!</v>
      </c>
      <c r="G19" s="393" t="e">
        <f>#REF!</f>
        <v>#REF!</v>
      </c>
      <c r="H19" s="393" t="e">
        <f>#REF!</f>
        <v>#REF!</v>
      </c>
      <c r="I19" s="390" t="e">
        <f t="shared" si="2"/>
        <v>#REF!</v>
      </c>
      <c r="L19" s="394"/>
      <c r="M19" s="398" t="s">
        <v>1249</v>
      </c>
      <c r="N19" s="399">
        <f>'LLAKA Pnp'!C35</f>
        <v>0</v>
      </c>
      <c r="O19" s="399">
        <f>'LLAKA Pnp'!D35</f>
        <v>0</v>
      </c>
      <c r="P19" s="399">
        <f>'LLAKA Pnp'!E35</f>
        <v>0</v>
      </c>
      <c r="Q19" s="399">
        <f>'LLAKA Pnp'!F35</f>
        <v>0</v>
      </c>
      <c r="R19" s="399">
        <f>'LLAKA Pnp'!G35</f>
        <v>0</v>
      </c>
      <c r="S19" s="399">
        <f>'LLAKA Pnp'!H35</f>
        <v>0</v>
      </c>
      <c r="T19" s="397">
        <v>0</v>
      </c>
      <c r="U19" s="397"/>
    </row>
    <row r="20" spans="1:21" ht="12" customHeight="1" x14ac:dyDescent="0.25">
      <c r="A20" s="386">
        <v>14</v>
      </c>
      <c r="B20" s="391" t="e">
        <f>#REF!</f>
        <v>#REF!</v>
      </c>
      <c r="C20" s="393" t="e">
        <f>#REF!</f>
        <v>#REF!</v>
      </c>
      <c r="D20" s="393" t="e">
        <f>#REF!</f>
        <v>#REF!</v>
      </c>
      <c r="E20" s="393" t="e">
        <f>#REF!</f>
        <v>#REF!</v>
      </c>
      <c r="F20" s="393" t="e">
        <f>#REF!</f>
        <v>#REF!</v>
      </c>
      <c r="G20" s="393" t="e">
        <f>#REF!</f>
        <v>#REF!</v>
      </c>
      <c r="H20" s="393" t="e">
        <f>#REF!</f>
        <v>#REF!</v>
      </c>
      <c r="I20" s="390" t="e">
        <f t="shared" si="2"/>
        <v>#REF!</v>
      </c>
      <c r="L20" s="394"/>
      <c r="M20" s="398" t="s">
        <v>1250</v>
      </c>
      <c r="N20" s="399">
        <f>'LLAKA Pnp'!C36</f>
        <v>11981</v>
      </c>
      <c r="O20" s="399">
        <f>'LLAKA Pnp'!D36</f>
        <v>10103</v>
      </c>
      <c r="P20" s="399">
        <f>'LLAKA Pnp'!E36</f>
        <v>11873</v>
      </c>
      <c r="Q20" s="399">
        <f>'LLAKA Pnp'!F36</f>
        <v>36657</v>
      </c>
      <c r="R20" s="399">
        <f>'LLAKA Pnp'!G36</f>
        <v>85954</v>
      </c>
      <c r="S20" s="399">
        <f>'LLAKA Pnp'!H36</f>
        <v>65928</v>
      </c>
      <c r="T20" s="397">
        <v>222496</v>
      </c>
      <c r="U20" s="397"/>
    </row>
    <row r="21" spans="1:21" ht="12" customHeight="1" x14ac:dyDescent="0.25">
      <c r="A21" s="386">
        <v>15</v>
      </c>
      <c r="B21" s="391" t="e">
        <f>#REF!</f>
        <v>#REF!</v>
      </c>
      <c r="C21" s="393" t="e">
        <f>#REF!</f>
        <v>#REF!</v>
      </c>
      <c r="D21" s="393" t="e">
        <f>#REF!</f>
        <v>#REF!</v>
      </c>
      <c r="E21" s="393" t="e">
        <f>#REF!</f>
        <v>#REF!</v>
      </c>
      <c r="F21" s="393" t="e">
        <f>#REF!</f>
        <v>#REF!</v>
      </c>
      <c r="G21" s="393" t="e">
        <f>#REF!</f>
        <v>#REF!</v>
      </c>
      <c r="H21" s="393" t="e">
        <f>#REF!</f>
        <v>#REF!</v>
      </c>
      <c r="I21" s="390" t="e">
        <f t="shared" si="2"/>
        <v>#REF!</v>
      </c>
      <c r="L21" s="394"/>
      <c r="M21" s="398" t="s">
        <v>1251</v>
      </c>
      <c r="N21" s="399">
        <f>'LLAKA Pnp'!C37</f>
        <v>0</v>
      </c>
      <c r="O21" s="399">
        <f>'LLAKA Pnp'!D37</f>
        <v>0</v>
      </c>
      <c r="P21" s="399">
        <f>'LLAKA Pnp'!E37</f>
        <v>0</v>
      </c>
      <c r="Q21" s="399">
        <f>'LLAKA Pnp'!F37</f>
        <v>0</v>
      </c>
      <c r="R21" s="399">
        <f>'LLAKA Pnp'!G37</f>
        <v>0</v>
      </c>
      <c r="S21" s="399">
        <f>'LLAKA Pnp'!H37</f>
        <v>0</v>
      </c>
      <c r="T21" s="397">
        <v>0</v>
      </c>
      <c r="U21" s="397"/>
    </row>
    <row r="22" spans="1:21" ht="12" customHeight="1" x14ac:dyDescent="0.25">
      <c r="B22" s="387"/>
      <c r="L22" s="394">
        <v>3</v>
      </c>
      <c r="M22" s="395" t="s">
        <v>1252</v>
      </c>
      <c r="N22" s="396"/>
      <c r="O22" s="396"/>
      <c r="P22" s="396"/>
      <c r="Q22" s="396"/>
      <c r="R22" s="396"/>
      <c r="S22" s="396"/>
      <c r="T22" s="397">
        <f>SUM(T23:T24)</f>
        <v>93913114</v>
      </c>
      <c r="U22" s="397"/>
    </row>
    <row r="23" spans="1:21" ht="12" customHeight="1" x14ac:dyDescent="0.25">
      <c r="B23" s="387"/>
      <c r="L23" s="394"/>
      <c r="M23" s="398" t="s">
        <v>53</v>
      </c>
      <c r="N23" s="399">
        <f>'LLAKA Pnp'!C23</f>
        <v>14484406</v>
      </c>
      <c r="O23" s="399">
        <f>'LLAKA Pnp'!D23</f>
        <v>10498851</v>
      </c>
      <c r="P23" s="399">
        <f>'LLAKA Pnp'!E23</f>
        <v>15734662</v>
      </c>
      <c r="Q23" s="399">
        <f>'LLAKA Pnp'!F23</f>
        <v>15890442</v>
      </c>
      <c r="R23" s="399">
        <f>'LLAKA Pnp'!G23</f>
        <v>17075071</v>
      </c>
      <c r="S23" s="399">
        <f>'LLAKA Pnp'!H23</f>
        <v>18325796</v>
      </c>
      <c r="T23" s="397">
        <v>92009228</v>
      </c>
      <c r="U23" s="397"/>
    </row>
    <row r="24" spans="1:21" ht="12" customHeight="1" x14ac:dyDescent="0.25">
      <c r="A24" s="386" t="s">
        <v>1235</v>
      </c>
      <c r="B24" s="391" t="s">
        <v>1236</v>
      </c>
      <c r="C24" s="392" t="s">
        <v>8</v>
      </c>
      <c r="D24" s="392" t="s">
        <v>9</v>
      </c>
      <c r="E24" s="392" t="s">
        <v>10</v>
      </c>
      <c r="F24" s="392" t="s">
        <v>11</v>
      </c>
      <c r="G24" s="392" t="s">
        <v>12</v>
      </c>
      <c r="H24" s="392" t="s">
        <v>13</v>
      </c>
      <c r="I24" s="386" t="s">
        <v>1237</v>
      </c>
      <c r="J24" s="386" t="s">
        <v>1253</v>
      </c>
      <c r="L24" s="394"/>
      <c r="M24" s="398" t="s">
        <v>57</v>
      </c>
      <c r="N24" s="399">
        <f>'LLAKA Pnp'!C24</f>
        <v>291684</v>
      </c>
      <c r="O24" s="399">
        <f>'LLAKA Pnp'!D24</f>
        <v>220713</v>
      </c>
      <c r="P24" s="399">
        <f>'LLAKA Pnp'!E24</f>
        <v>290957</v>
      </c>
      <c r="Q24" s="399">
        <f>'LLAKA Pnp'!F24</f>
        <v>236902</v>
      </c>
      <c r="R24" s="399">
        <f>'LLAKA Pnp'!G24</f>
        <v>440186</v>
      </c>
      <c r="S24" s="399">
        <f>'LLAKA Pnp'!H24</f>
        <v>423444</v>
      </c>
      <c r="T24" s="397">
        <v>1903886</v>
      </c>
      <c r="U24" s="397"/>
    </row>
    <row r="25" spans="1:21" ht="12" customHeight="1" x14ac:dyDescent="0.25">
      <c r="A25" s="386">
        <v>1</v>
      </c>
      <c r="B25" s="387" t="e">
        <f>#REF!</f>
        <v>#REF!</v>
      </c>
      <c r="C25" s="390" t="e">
        <f>#REF!</f>
        <v>#REF!</v>
      </c>
      <c r="D25" s="390" t="e">
        <f>#REF!</f>
        <v>#REF!</v>
      </c>
      <c r="E25" s="390" t="e">
        <f>#REF!</f>
        <v>#REF!</v>
      </c>
      <c r="F25" s="390" t="e">
        <f>#REF!</f>
        <v>#REF!</v>
      </c>
      <c r="G25" s="390" t="e">
        <f>#REF!</f>
        <v>#REF!</v>
      </c>
      <c r="H25" s="390" t="e">
        <f>#REF!</f>
        <v>#REF!</v>
      </c>
      <c r="I25" s="390" t="e">
        <f t="shared" ref="I25:I30" si="6">SUM(C25:H25)</f>
        <v>#REF!</v>
      </c>
      <c r="J25" s="390">
        <v>1470441</v>
      </c>
      <c r="L25" s="394">
        <v>4</v>
      </c>
      <c r="M25" s="395" t="s">
        <v>61</v>
      </c>
      <c r="N25" s="396">
        <f>'LLAKA Pnp'!C61</f>
        <v>20661</v>
      </c>
      <c r="O25" s="396">
        <f>'LLAKA Pnp'!D61</f>
        <v>15811</v>
      </c>
      <c r="P25" s="396">
        <f>'LLAKA Pnp'!E61</f>
        <v>22205</v>
      </c>
      <c r="Q25" s="396">
        <f>'LLAKA Pnp'!F61</f>
        <v>21807</v>
      </c>
      <c r="R25" s="396">
        <f>'LLAKA Pnp'!G61</f>
        <v>28630</v>
      </c>
      <c r="S25" s="396">
        <f>'LLAKA Pnp'!H61</f>
        <v>24995</v>
      </c>
      <c r="T25" s="397">
        <v>134109</v>
      </c>
      <c r="U25" s="397"/>
    </row>
    <row r="26" spans="1:21" ht="12" customHeight="1" x14ac:dyDescent="0.25">
      <c r="A26" s="386">
        <v>2</v>
      </c>
      <c r="B26" s="387" t="e">
        <f>#REF!</f>
        <v>#REF!</v>
      </c>
      <c r="C26" s="390" t="e">
        <f>#REF!</f>
        <v>#REF!</v>
      </c>
      <c r="D26" s="390" t="e">
        <f>#REF!</f>
        <v>#REF!</v>
      </c>
      <c r="E26" s="390" t="e">
        <f>#REF!</f>
        <v>#REF!</v>
      </c>
      <c r="F26" s="390" t="e">
        <f>#REF!</f>
        <v>#REF!</v>
      </c>
      <c r="G26" s="390" t="e">
        <f>#REF!</f>
        <v>#REF!</v>
      </c>
      <c r="H26" s="390" t="e">
        <f>#REF!</f>
        <v>#REF!</v>
      </c>
      <c r="I26" s="390" t="e">
        <f t="shared" si="6"/>
        <v>#REF!</v>
      </c>
      <c r="J26" s="390">
        <v>1693700</v>
      </c>
      <c r="L26" s="394">
        <v>5</v>
      </c>
      <c r="M26" s="395" t="s">
        <v>64</v>
      </c>
      <c r="N26" s="396">
        <f>'LLAKA Pnp'!C46</f>
        <v>3633</v>
      </c>
      <c r="O26" s="396"/>
      <c r="P26" s="396"/>
      <c r="Q26" s="396"/>
      <c r="R26" s="396"/>
      <c r="S26" s="396"/>
      <c r="T26" s="397">
        <v>21033</v>
      </c>
      <c r="U26" s="397"/>
    </row>
    <row r="27" spans="1:21" ht="12" customHeight="1" x14ac:dyDescent="0.25">
      <c r="A27" s="386">
        <v>3</v>
      </c>
      <c r="B27" s="387" t="e">
        <f>#REF!</f>
        <v>#REF!</v>
      </c>
      <c r="C27" s="390" t="e">
        <f>#REF!</f>
        <v>#REF!</v>
      </c>
      <c r="D27" s="390" t="e">
        <f>#REF!</f>
        <v>#REF!</v>
      </c>
      <c r="E27" s="390" t="e">
        <f>#REF!</f>
        <v>#REF!</v>
      </c>
      <c r="F27" s="390" t="e">
        <f>#REF!</f>
        <v>#REF!</v>
      </c>
      <c r="G27" s="390" t="e">
        <f>#REF!</f>
        <v>#REF!</v>
      </c>
      <c r="H27" s="390" t="e">
        <f>#REF!</f>
        <v>#REF!</v>
      </c>
      <c r="I27" s="390" t="e">
        <f t="shared" si="6"/>
        <v>#REF!</v>
      </c>
      <c r="J27" s="390">
        <v>11730209</v>
      </c>
      <c r="L27" s="394">
        <v>6</v>
      </c>
      <c r="M27" s="395" t="s">
        <v>67</v>
      </c>
      <c r="N27" s="396"/>
      <c r="O27" s="396"/>
      <c r="P27" s="396"/>
      <c r="Q27" s="396"/>
      <c r="R27" s="396"/>
      <c r="S27" s="396"/>
      <c r="T27" s="397">
        <v>0</v>
      </c>
      <c r="U27" s="397"/>
    </row>
    <row r="28" spans="1:21" ht="12" customHeight="1" x14ac:dyDescent="0.25">
      <c r="A28" s="386">
        <v>4</v>
      </c>
      <c r="B28" s="387" t="e">
        <f>#REF!</f>
        <v>#REF!</v>
      </c>
      <c r="C28" s="390" t="e">
        <f>#REF!</f>
        <v>#REF!</v>
      </c>
      <c r="D28" s="390" t="e">
        <f>#REF!</f>
        <v>#REF!</v>
      </c>
      <c r="E28" s="390" t="e">
        <f>#REF!</f>
        <v>#REF!</v>
      </c>
      <c r="F28" s="390" t="e">
        <f>#REF!</f>
        <v>#REF!</v>
      </c>
      <c r="G28" s="390" t="e">
        <f>#REF!</f>
        <v>#REF!</v>
      </c>
      <c r="H28" s="390" t="e">
        <f>#REF!</f>
        <v>#REF!</v>
      </c>
      <c r="I28" s="390" t="e">
        <f t="shared" si="6"/>
        <v>#REF!</v>
      </c>
      <c r="J28" s="390">
        <v>1445443</v>
      </c>
      <c r="L28" s="394">
        <v>7</v>
      </c>
      <c r="M28" s="395" t="s">
        <v>71</v>
      </c>
      <c r="N28" s="396">
        <f>'LLAKA Pnp'!C50</f>
        <v>5783</v>
      </c>
      <c r="O28" s="396"/>
      <c r="P28" s="396"/>
      <c r="Q28" s="396"/>
      <c r="R28" s="396"/>
      <c r="S28" s="396"/>
      <c r="T28" s="397">
        <v>38810</v>
      </c>
      <c r="U28" s="397"/>
    </row>
    <row r="29" spans="1:21" ht="12" customHeight="1" x14ac:dyDescent="0.25">
      <c r="A29" s="386">
        <v>5</v>
      </c>
      <c r="B29" s="387" t="e">
        <f>#REF!</f>
        <v>#REF!</v>
      </c>
      <c r="C29" s="390" t="e">
        <f>#REF!</f>
        <v>#REF!</v>
      </c>
      <c r="D29" s="390" t="e">
        <f>#REF!</f>
        <v>#REF!</v>
      </c>
      <c r="E29" s="390" t="e">
        <f>#REF!</f>
        <v>#REF!</v>
      </c>
      <c r="F29" s="390" t="e">
        <f>#REF!</f>
        <v>#REF!</v>
      </c>
      <c r="G29" s="390" t="e">
        <f>#REF!</f>
        <v>#REF!</v>
      </c>
      <c r="H29" s="390" t="e">
        <f>#REF!</f>
        <v>#REF!</v>
      </c>
      <c r="I29" s="390" t="e">
        <f t="shared" si="6"/>
        <v>#REF!</v>
      </c>
      <c r="J29" s="390">
        <v>56068</v>
      </c>
      <c r="L29" s="394">
        <v>8</v>
      </c>
      <c r="M29" s="395" t="s">
        <v>74</v>
      </c>
      <c r="N29" s="396">
        <f>'LLAKA Pnp'!C49</f>
        <v>0</v>
      </c>
      <c r="O29" s="396"/>
      <c r="P29" s="396"/>
      <c r="Q29" s="396"/>
      <c r="R29" s="396"/>
      <c r="S29" s="396"/>
      <c r="T29" s="397">
        <v>0</v>
      </c>
      <c r="U29" s="397"/>
    </row>
    <row r="30" spans="1:21" ht="12" customHeight="1" x14ac:dyDescent="0.25">
      <c r="A30" s="386">
        <v>6</v>
      </c>
      <c r="B30" s="387" t="e">
        <f>#REF!</f>
        <v>#REF!</v>
      </c>
      <c r="C30" s="390" t="e">
        <f>#REF!</f>
        <v>#REF!</v>
      </c>
      <c r="D30" s="390" t="e">
        <f>#REF!</f>
        <v>#REF!</v>
      </c>
      <c r="E30" s="390" t="e">
        <f>#REF!</f>
        <v>#REF!</v>
      </c>
      <c r="F30" s="390" t="e">
        <f>#REF!</f>
        <v>#REF!</v>
      </c>
      <c r="G30" s="390" t="e">
        <f>#REF!</f>
        <v>#REF!</v>
      </c>
      <c r="H30" s="390" t="e">
        <f>#REF!</f>
        <v>#REF!</v>
      </c>
      <c r="I30" s="390" t="e">
        <f t="shared" si="6"/>
        <v>#REF!</v>
      </c>
      <c r="J30" s="390">
        <v>92009228</v>
      </c>
      <c r="L30" s="394">
        <v>9</v>
      </c>
      <c r="M30" s="395" t="s">
        <v>77</v>
      </c>
      <c r="N30" s="396">
        <f>'LLAKA Pnp'!C48</f>
        <v>3793</v>
      </c>
      <c r="O30" s="396"/>
      <c r="P30" s="396"/>
      <c r="Q30" s="396"/>
      <c r="R30" s="396"/>
      <c r="S30" s="396"/>
      <c r="T30" s="397">
        <v>31667</v>
      </c>
      <c r="U30" s="397"/>
    </row>
    <row r="31" spans="1:21" ht="12" customHeight="1" x14ac:dyDescent="0.25">
      <c r="B31" s="387" t="s">
        <v>1254</v>
      </c>
      <c r="C31" s="390" t="e">
        <f t="shared" ref="C31:H31" si="7">SUM(C25:C30)</f>
        <v>#REF!</v>
      </c>
      <c r="D31" s="390" t="e">
        <f t="shared" si="7"/>
        <v>#REF!</v>
      </c>
      <c r="E31" s="390" t="e">
        <f t="shared" si="7"/>
        <v>#REF!</v>
      </c>
      <c r="F31" s="390" t="e">
        <f t="shared" si="7"/>
        <v>#REF!</v>
      </c>
      <c r="G31" s="390" t="e">
        <f t="shared" si="7"/>
        <v>#REF!</v>
      </c>
      <c r="H31" s="390" t="e">
        <f t="shared" si="7"/>
        <v>#REF!</v>
      </c>
      <c r="I31" s="390"/>
      <c r="L31" s="394">
        <v>10</v>
      </c>
      <c r="M31" s="395" t="s">
        <v>80</v>
      </c>
      <c r="N31" s="396"/>
      <c r="O31" s="396"/>
      <c r="P31" s="396"/>
      <c r="Q31" s="396"/>
      <c r="R31" s="396"/>
      <c r="S31" s="396"/>
      <c r="T31" s="397">
        <v>0</v>
      </c>
      <c r="U31" s="397"/>
    </row>
    <row r="32" spans="1:21" ht="12" customHeight="1" x14ac:dyDescent="0.25">
      <c r="B32" s="387"/>
      <c r="L32" s="394">
        <v>11</v>
      </c>
      <c r="M32" s="395" t="s">
        <v>83</v>
      </c>
      <c r="N32" s="396">
        <f>'LLAKA Pnp'!C61</f>
        <v>20661</v>
      </c>
      <c r="O32" s="396"/>
      <c r="P32" s="396"/>
      <c r="Q32" s="396"/>
      <c r="R32" s="396"/>
      <c r="S32" s="396"/>
      <c r="T32" s="397">
        <v>96643</v>
      </c>
      <c r="U32" s="397"/>
    </row>
    <row r="33" spans="2:21" ht="12" customHeight="1" x14ac:dyDescent="0.25">
      <c r="B33" s="387"/>
      <c r="L33" s="394">
        <v>12</v>
      </c>
      <c r="M33" s="395" t="s">
        <v>85</v>
      </c>
      <c r="N33" s="396">
        <f>'LLAKA Pnp'!C45</f>
        <v>193985</v>
      </c>
      <c r="O33" s="396"/>
      <c r="P33" s="396"/>
      <c r="Q33" s="396"/>
      <c r="R33" s="396"/>
      <c r="S33" s="396"/>
      <c r="T33" s="397">
        <v>1316565</v>
      </c>
      <c r="U33" s="397"/>
    </row>
    <row r="34" spans="2:21" ht="12" customHeight="1" x14ac:dyDescent="0.25">
      <c r="B34" s="387"/>
      <c r="L34" s="394">
        <v>13</v>
      </c>
      <c r="M34" s="395" t="s">
        <v>91</v>
      </c>
      <c r="N34" s="396">
        <f>'LLAKA Pnp'!C60</f>
        <v>40432</v>
      </c>
      <c r="O34" s="396"/>
      <c r="P34" s="396"/>
      <c r="Q34" s="396"/>
      <c r="R34" s="396"/>
      <c r="S34" s="396"/>
      <c r="T34" s="397">
        <v>325441</v>
      </c>
      <c r="U34" s="397"/>
    </row>
    <row r="35" spans="2:21" ht="12" customHeight="1" x14ac:dyDescent="0.25">
      <c r="B35" s="387"/>
      <c r="L35" s="394">
        <v>14</v>
      </c>
      <c r="M35" s="395" t="s">
        <v>94</v>
      </c>
      <c r="N35" s="396">
        <f>'LLAKA Pnp'!C68</f>
        <v>1092508</v>
      </c>
      <c r="O35" s="396"/>
      <c r="P35" s="396"/>
      <c r="Q35" s="396"/>
      <c r="R35" s="396"/>
      <c r="S35" s="396"/>
      <c r="T35" s="397">
        <v>7210045</v>
      </c>
      <c r="U35" s="397"/>
    </row>
    <row r="36" spans="2:21" ht="12" customHeight="1" x14ac:dyDescent="0.25">
      <c r="B36" s="387"/>
      <c r="L36" s="394">
        <v>15</v>
      </c>
      <c r="M36" s="395" t="s">
        <v>96</v>
      </c>
      <c r="N36" s="396">
        <f>'LLAKA Pnp'!C75</f>
        <v>39240</v>
      </c>
      <c r="O36" s="396"/>
      <c r="P36" s="396"/>
      <c r="Q36" s="396"/>
      <c r="R36" s="396"/>
      <c r="S36" s="396"/>
      <c r="T36" s="397">
        <v>252893</v>
      </c>
      <c r="U36" s="397"/>
    </row>
    <row r="37" spans="2:21" ht="12" customHeight="1" x14ac:dyDescent="0.25">
      <c r="B37" s="387"/>
      <c r="N37" s="397">
        <f>SUM(N8:N36)</f>
        <v>21576017</v>
      </c>
      <c r="O37" s="397"/>
      <c r="P37" s="397"/>
      <c r="Q37" s="397"/>
      <c r="R37" s="397"/>
      <c r="S37" s="397"/>
      <c r="T37" s="397"/>
      <c r="U37" s="397"/>
    </row>
    <row r="38" spans="2:21" ht="12" customHeight="1" x14ac:dyDescent="0.25">
      <c r="B38" s="387"/>
      <c r="N38" s="397"/>
      <c r="O38" s="397"/>
      <c r="P38" s="397"/>
      <c r="Q38" s="397"/>
      <c r="R38" s="397"/>
      <c r="S38" s="397"/>
      <c r="T38" s="397"/>
      <c r="U38" s="397"/>
    </row>
    <row r="39" spans="2:21" ht="12" customHeight="1" x14ac:dyDescent="0.25">
      <c r="B39" s="387"/>
      <c r="N39" s="397"/>
      <c r="O39" s="397"/>
      <c r="P39" s="397"/>
      <c r="Q39" s="397"/>
      <c r="R39" s="397"/>
      <c r="S39" s="397"/>
      <c r="T39" s="397"/>
      <c r="U39" s="397"/>
    </row>
    <row r="40" spans="2:21" ht="12" customHeight="1" x14ac:dyDescent="0.25">
      <c r="B40" s="387"/>
      <c r="N40" s="397"/>
      <c r="O40" s="397"/>
      <c r="P40" s="397"/>
      <c r="Q40" s="397"/>
      <c r="R40" s="397"/>
      <c r="S40" s="397"/>
      <c r="T40" s="397"/>
      <c r="U40" s="397"/>
    </row>
    <row r="41" spans="2:21" ht="12" customHeight="1" x14ac:dyDescent="0.25">
      <c r="B41" s="387"/>
      <c r="N41" s="397"/>
      <c r="O41" s="397"/>
      <c r="P41" s="397"/>
      <c r="Q41" s="397"/>
      <c r="R41" s="397"/>
      <c r="S41" s="397"/>
      <c r="T41" s="397"/>
      <c r="U41" s="397"/>
    </row>
    <row r="42" spans="2:21" ht="12" customHeight="1" x14ac:dyDescent="0.25">
      <c r="B42" s="387"/>
      <c r="N42" s="397"/>
      <c r="O42" s="397"/>
      <c r="P42" s="397"/>
      <c r="Q42" s="397"/>
      <c r="R42" s="397"/>
      <c r="S42" s="397"/>
      <c r="T42" s="397"/>
      <c r="U42" s="397"/>
    </row>
    <row r="43" spans="2:21" ht="12" customHeight="1" x14ac:dyDescent="0.25">
      <c r="B43" s="387"/>
      <c r="N43" s="397"/>
      <c r="O43" s="397"/>
      <c r="P43" s="397"/>
      <c r="Q43" s="397"/>
      <c r="R43" s="397"/>
      <c r="S43" s="397"/>
      <c r="T43" s="397"/>
      <c r="U43" s="397"/>
    </row>
    <row r="44" spans="2:21" ht="12" customHeight="1" x14ac:dyDescent="0.25">
      <c r="B44" s="387"/>
      <c r="N44" s="397"/>
      <c r="O44" s="397"/>
      <c r="P44" s="397"/>
      <c r="Q44" s="397"/>
      <c r="R44" s="397"/>
      <c r="S44" s="397"/>
      <c r="T44" s="397"/>
      <c r="U44" s="397"/>
    </row>
    <row r="45" spans="2:21" ht="12" customHeight="1" x14ac:dyDescent="0.25">
      <c r="B45" s="387"/>
      <c r="N45" s="397"/>
      <c r="O45" s="397"/>
      <c r="P45" s="397"/>
      <c r="Q45" s="397"/>
      <c r="R45" s="397"/>
      <c r="S45" s="397"/>
      <c r="T45" s="397"/>
      <c r="U45" s="397"/>
    </row>
    <row r="46" spans="2:21" ht="12" customHeight="1" x14ac:dyDescent="0.25">
      <c r="B46" s="387"/>
      <c r="N46" s="397"/>
      <c r="O46" s="397"/>
      <c r="P46" s="397"/>
      <c r="Q46" s="397"/>
      <c r="R46" s="397"/>
      <c r="S46" s="397"/>
      <c r="T46" s="397"/>
      <c r="U46" s="397"/>
    </row>
    <row r="47" spans="2:21" ht="12" customHeight="1" x14ac:dyDescent="0.25">
      <c r="B47" s="387"/>
      <c r="N47" s="397"/>
      <c r="O47" s="397"/>
      <c r="P47" s="397"/>
      <c r="Q47" s="397"/>
      <c r="R47" s="397"/>
      <c r="S47" s="397"/>
      <c r="T47" s="397"/>
      <c r="U47" s="397"/>
    </row>
    <row r="48" spans="2:21" ht="12" customHeight="1" x14ac:dyDescent="0.25">
      <c r="B48" s="387"/>
      <c r="N48" s="397"/>
      <c r="O48" s="397"/>
      <c r="P48" s="397"/>
      <c r="Q48" s="397"/>
      <c r="R48" s="397"/>
      <c r="S48" s="397"/>
      <c r="T48" s="397"/>
      <c r="U48" s="397"/>
    </row>
    <row r="49" spans="2:21" ht="12" customHeight="1" x14ac:dyDescent="0.25">
      <c r="B49" s="387"/>
      <c r="N49" s="397"/>
      <c r="O49" s="397"/>
      <c r="P49" s="397"/>
      <c r="Q49" s="397"/>
      <c r="R49" s="397"/>
      <c r="S49" s="397"/>
      <c r="T49" s="397"/>
      <c r="U49" s="397"/>
    </row>
    <row r="50" spans="2:21" ht="12" customHeight="1" x14ac:dyDescent="0.25">
      <c r="B50" s="387"/>
      <c r="N50" s="397"/>
      <c r="O50" s="397"/>
      <c r="P50" s="397"/>
      <c r="Q50" s="397"/>
      <c r="R50" s="397"/>
      <c r="S50" s="397"/>
      <c r="T50" s="397"/>
      <c r="U50" s="397"/>
    </row>
    <row r="51" spans="2:21" ht="12" customHeight="1" x14ac:dyDescent="0.25">
      <c r="B51" s="387"/>
      <c r="N51" s="397"/>
      <c r="O51" s="397"/>
      <c r="P51" s="397"/>
      <c r="Q51" s="397"/>
      <c r="R51" s="397"/>
      <c r="S51" s="397"/>
      <c r="T51" s="397"/>
      <c r="U51" s="397"/>
    </row>
    <row r="52" spans="2:21" ht="12" customHeight="1" x14ac:dyDescent="0.25">
      <c r="B52" s="387"/>
      <c r="N52" s="397"/>
      <c r="O52" s="397"/>
      <c r="P52" s="397"/>
      <c r="Q52" s="397"/>
      <c r="R52" s="397"/>
      <c r="S52" s="397"/>
      <c r="T52" s="397"/>
      <c r="U52" s="397"/>
    </row>
    <row r="53" spans="2:21" ht="12" customHeight="1" x14ac:dyDescent="0.25">
      <c r="B53" s="387"/>
      <c r="N53" s="397"/>
      <c r="O53" s="397"/>
      <c r="P53" s="397"/>
      <c r="Q53" s="397"/>
      <c r="R53" s="397"/>
      <c r="S53" s="397"/>
      <c r="T53" s="397"/>
      <c r="U53" s="397"/>
    </row>
    <row r="54" spans="2:21" ht="12" customHeight="1" x14ac:dyDescent="0.25">
      <c r="B54" s="387"/>
      <c r="N54" s="397"/>
      <c r="O54" s="397"/>
      <c r="P54" s="397"/>
      <c r="Q54" s="397"/>
      <c r="R54" s="397"/>
      <c r="S54" s="397"/>
      <c r="T54" s="397"/>
      <c r="U54" s="397"/>
    </row>
    <row r="55" spans="2:21" ht="12" customHeight="1" x14ac:dyDescent="0.25">
      <c r="B55" s="387"/>
    </row>
    <row r="56" spans="2:21" ht="12" customHeight="1" x14ac:dyDescent="0.25">
      <c r="B56" s="387"/>
    </row>
    <row r="57" spans="2:21" ht="12" customHeight="1" x14ac:dyDescent="0.25">
      <c r="B57" s="387"/>
    </row>
    <row r="58" spans="2:21" ht="12" customHeight="1" x14ac:dyDescent="0.25">
      <c r="B58" s="387"/>
    </row>
    <row r="59" spans="2:21" ht="12" customHeight="1" x14ac:dyDescent="0.25">
      <c r="B59" s="387"/>
    </row>
    <row r="60" spans="2:21" ht="12" customHeight="1" x14ac:dyDescent="0.25">
      <c r="B60" s="387"/>
    </row>
    <row r="61" spans="2:21" ht="12" customHeight="1" x14ac:dyDescent="0.25">
      <c r="B61" s="387"/>
    </row>
    <row r="62" spans="2:21" ht="12" customHeight="1" x14ac:dyDescent="0.25">
      <c r="B62" s="387"/>
    </row>
    <row r="63" spans="2:21" ht="12" customHeight="1" x14ac:dyDescent="0.25">
      <c r="B63" s="387"/>
    </row>
    <row r="64" spans="2:21" ht="12" customHeight="1" x14ac:dyDescent="0.25">
      <c r="B64" s="387"/>
    </row>
    <row r="65" spans="2:2" ht="12" customHeight="1" x14ac:dyDescent="0.25">
      <c r="B65" s="387"/>
    </row>
    <row r="66" spans="2:2" ht="12" customHeight="1" x14ac:dyDescent="0.25">
      <c r="B66" s="387"/>
    </row>
    <row r="67" spans="2:2" ht="12" customHeight="1" x14ac:dyDescent="0.25">
      <c r="B67" s="387"/>
    </row>
    <row r="68" spans="2:2" ht="12" customHeight="1" x14ac:dyDescent="0.25">
      <c r="B68" s="387"/>
    </row>
    <row r="69" spans="2:2" ht="12" customHeight="1" x14ac:dyDescent="0.25">
      <c r="B69" s="387"/>
    </row>
    <row r="70" spans="2:2" ht="12" customHeight="1" x14ac:dyDescent="0.25">
      <c r="B70" s="387"/>
    </row>
    <row r="71" spans="2:2" ht="12" customHeight="1" x14ac:dyDescent="0.25">
      <c r="B71" s="387"/>
    </row>
    <row r="72" spans="2:2" ht="12" customHeight="1" x14ac:dyDescent="0.25">
      <c r="B72" s="387"/>
    </row>
    <row r="73" spans="2:2" ht="12" customHeight="1" x14ac:dyDescent="0.25">
      <c r="B73" s="387"/>
    </row>
    <row r="74" spans="2:2" ht="12" customHeight="1" x14ac:dyDescent="0.25">
      <c r="B74" s="387"/>
    </row>
    <row r="75" spans="2:2" ht="12" customHeight="1" x14ac:dyDescent="0.25">
      <c r="B75" s="387"/>
    </row>
    <row r="76" spans="2:2" ht="12" customHeight="1" x14ac:dyDescent="0.25">
      <c r="B76" s="387"/>
    </row>
    <row r="77" spans="2:2" ht="12" customHeight="1" x14ac:dyDescent="0.25">
      <c r="B77" s="387"/>
    </row>
    <row r="78" spans="2:2" ht="12" customHeight="1" x14ac:dyDescent="0.25">
      <c r="B78" s="387"/>
    </row>
    <row r="79" spans="2:2" ht="12" customHeight="1" x14ac:dyDescent="0.25">
      <c r="B79" s="387"/>
    </row>
    <row r="80" spans="2:2" ht="12" customHeight="1" x14ac:dyDescent="0.25">
      <c r="B80" s="387"/>
    </row>
    <row r="81" spans="2:2" ht="12" customHeight="1" x14ac:dyDescent="0.25">
      <c r="B81" s="387"/>
    </row>
    <row r="82" spans="2:2" ht="12" customHeight="1" x14ac:dyDescent="0.25">
      <c r="B82" s="387"/>
    </row>
    <row r="83" spans="2:2" ht="12" customHeight="1" x14ac:dyDescent="0.25">
      <c r="B83" s="387"/>
    </row>
    <row r="84" spans="2:2" ht="12" customHeight="1" x14ac:dyDescent="0.25">
      <c r="B84" s="387"/>
    </row>
    <row r="85" spans="2:2" ht="12" customHeight="1" x14ac:dyDescent="0.25">
      <c r="B85" s="387"/>
    </row>
    <row r="86" spans="2:2" ht="12" customHeight="1" x14ac:dyDescent="0.25">
      <c r="B86" s="387"/>
    </row>
    <row r="87" spans="2:2" ht="12" customHeight="1" x14ac:dyDescent="0.25">
      <c r="B87" s="387"/>
    </row>
    <row r="88" spans="2:2" ht="12" customHeight="1" x14ac:dyDescent="0.25">
      <c r="B88" s="387"/>
    </row>
    <row r="89" spans="2:2" ht="12" customHeight="1" x14ac:dyDescent="0.25">
      <c r="B89" s="387"/>
    </row>
    <row r="90" spans="2:2" ht="12" customHeight="1" x14ac:dyDescent="0.25">
      <c r="B90" s="387"/>
    </row>
    <row r="91" spans="2:2" ht="12" customHeight="1" x14ac:dyDescent="0.25">
      <c r="B91" s="387"/>
    </row>
    <row r="92" spans="2:2" ht="12" customHeight="1" x14ac:dyDescent="0.25">
      <c r="B92" s="387"/>
    </row>
    <row r="93" spans="2:2" ht="12" customHeight="1" x14ac:dyDescent="0.25">
      <c r="B93" s="387"/>
    </row>
    <row r="94" spans="2:2" ht="12" customHeight="1" x14ac:dyDescent="0.25">
      <c r="B94" s="387"/>
    </row>
    <row r="95" spans="2:2" ht="12" customHeight="1" x14ac:dyDescent="0.25">
      <c r="B95" s="387"/>
    </row>
    <row r="96" spans="2:2" ht="12" customHeight="1" x14ac:dyDescent="0.25">
      <c r="B96" s="387"/>
    </row>
    <row r="97" spans="2:2" ht="12" customHeight="1" x14ac:dyDescent="0.25">
      <c r="B97" s="387"/>
    </row>
    <row r="98" spans="2:2" ht="12" customHeight="1" x14ac:dyDescent="0.25">
      <c r="B98" s="387"/>
    </row>
    <row r="99" spans="2:2" ht="12" customHeight="1" x14ac:dyDescent="0.25">
      <c r="B99" s="387"/>
    </row>
    <row r="100" spans="2:2" ht="12" customHeight="1" x14ac:dyDescent="0.25">
      <c r="B100" s="387"/>
    </row>
    <row r="101" spans="2:2" ht="12" customHeight="1" x14ac:dyDescent="0.25">
      <c r="B101" s="387"/>
    </row>
    <row r="102" spans="2:2" ht="12" customHeight="1" x14ac:dyDescent="0.25">
      <c r="B102" s="387"/>
    </row>
    <row r="103" spans="2:2" ht="12" customHeight="1" x14ac:dyDescent="0.25">
      <c r="B103" s="387"/>
    </row>
    <row r="104" spans="2:2" ht="12" customHeight="1" x14ac:dyDescent="0.25">
      <c r="B104" s="387"/>
    </row>
    <row r="105" spans="2:2" ht="12" customHeight="1" x14ac:dyDescent="0.25">
      <c r="B105" s="387"/>
    </row>
    <row r="106" spans="2:2" ht="12" customHeight="1" x14ac:dyDescent="0.25">
      <c r="B106" s="387"/>
    </row>
    <row r="107" spans="2:2" ht="12" customHeight="1" x14ac:dyDescent="0.25">
      <c r="B107" s="387"/>
    </row>
    <row r="108" spans="2:2" ht="12" customHeight="1" x14ac:dyDescent="0.25">
      <c r="B108" s="387"/>
    </row>
    <row r="109" spans="2:2" ht="12" customHeight="1" x14ac:dyDescent="0.25">
      <c r="B109" s="387"/>
    </row>
    <row r="110" spans="2:2" ht="12" customHeight="1" x14ac:dyDescent="0.25">
      <c r="B110" s="387"/>
    </row>
    <row r="111" spans="2:2" ht="12" customHeight="1" x14ac:dyDescent="0.25">
      <c r="B111" s="387"/>
    </row>
    <row r="112" spans="2:2" ht="12" customHeight="1" x14ac:dyDescent="0.25">
      <c r="B112" s="387"/>
    </row>
    <row r="113" spans="2:2" ht="12" customHeight="1" x14ac:dyDescent="0.25">
      <c r="B113" s="387"/>
    </row>
    <row r="114" spans="2:2" ht="12" customHeight="1" x14ac:dyDescent="0.25">
      <c r="B114" s="387"/>
    </row>
    <row r="115" spans="2:2" ht="12" customHeight="1" x14ac:dyDescent="0.25">
      <c r="B115" s="387"/>
    </row>
    <row r="116" spans="2:2" ht="12" customHeight="1" x14ac:dyDescent="0.25">
      <c r="B116" s="387"/>
    </row>
    <row r="117" spans="2:2" ht="12" customHeight="1" x14ac:dyDescent="0.25">
      <c r="B117" s="387"/>
    </row>
    <row r="118" spans="2:2" ht="12" customHeight="1" x14ac:dyDescent="0.25">
      <c r="B118" s="387"/>
    </row>
    <row r="119" spans="2:2" ht="12" customHeight="1" x14ac:dyDescent="0.25">
      <c r="B119" s="387"/>
    </row>
    <row r="120" spans="2:2" ht="12" customHeight="1" x14ac:dyDescent="0.25">
      <c r="B120" s="387"/>
    </row>
    <row r="121" spans="2:2" ht="12" customHeight="1" x14ac:dyDescent="0.25">
      <c r="B121" s="387"/>
    </row>
    <row r="122" spans="2:2" ht="12" customHeight="1" x14ac:dyDescent="0.25">
      <c r="B122" s="387"/>
    </row>
    <row r="123" spans="2:2" ht="12" customHeight="1" x14ac:dyDescent="0.25">
      <c r="B123" s="387"/>
    </row>
    <row r="124" spans="2:2" ht="12" customHeight="1" x14ac:dyDescent="0.25">
      <c r="B124" s="387"/>
    </row>
    <row r="125" spans="2:2" ht="12" customHeight="1" x14ac:dyDescent="0.25">
      <c r="B125" s="387"/>
    </row>
    <row r="126" spans="2:2" ht="12" customHeight="1" x14ac:dyDescent="0.25">
      <c r="B126" s="387"/>
    </row>
    <row r="127" spans="2:2" ht="12" customHeight="1" x14ac:dyDescent="0.25">
      <c r="B127" s="387"/>
    </row>
    <row r="128" spans="2:2" ht="12" customHeight="1" x14ac:dyDescent="0.25">
      <c r="B128" s="387"/>
    </row>
    <row r="129" spans="2:2" ht="12" customHeight="1" x14ac:dyDescent="0.25">
      <c r="B129" s="387"/>
    </row>
    <row r="130" spans="2:2" ht="12" customHeight="1" x14ac:dyDescent="0.25">
      <c r="B130" s="387"/>
    </row>
    <row r="131" spans="2:2" ht="12" customHeight="1" x14ac:dyDescent="0.25">
      <c r="B131" s="387"/>
    </row>
    <row r="132" spans="2:2" ht="12" customHeight="1" x14ac:dyDescent="0.25">
      <c r="B132" s="387"/>
    </row>
    <row r="133" spans="2:2" ht="12" customHeight="1" x14ac:dyDescent="0.25">
      <c r="B133" s="387"/>
    </row>
    <row r="134" spans="2:2" ht="12" customHeight="1" x14ac:dyDescent="0.25">
      <c r="B134" s="387"/>
    </row>
    <row r="135" spans="2:2" ht="12" customHeight="1" x14ac:dyDescent="0.25">
      <c r="B135" s="387"/>
    </row>
    <row r="136" spans="2:2" ht="12" customHeight="1" x14ac:dyDescent="0.25">
      <c r="B136" s="387"/>
    </row>
    <row r="137" spans="2:2" ht="12" customHeight="1" x14ac:dyDescent="0.25">
      <c r="B137" s="387"/>
    </row>
    <row r="138" spans="2:2" ht="12" customHeight="1" x14ac:dyDescent="0.25">
      <c r="B138" s="387"/>
    </row>
    <row r="139" spans="2:2" ht="12" customHeight="1" x14ac:dyDescent="0.25">
      <c r="B139" s="387"/>
    </row>
    <row r="140" spans="2:2" ht="12" customHeight="1" x14ac:dyDescent="0.25">
      <c r="B140" s="387"/>
    </row>
    <row r="141" spans="2:2" ht="12" customHeight="1" x14ac:dyDescent="0.25">
      <c r="B141" s="387"/>
    </row>
    <row r="142" spans="2:2" ht="12" customHeight="1" x14ac:dyDescent="0.25">
      <c r="B142" s="387"/>
    </row>
    <row r="143" spans="2:2" ht="12" customHeight="1" x14ac:dyDescent="0.25">
      <c r="B143" s="387"/>
    </row>
    <row r="144" spans="2:2" ht="12" customHeight="1" x14ac:dyDescent="0.25">
      <c r="B144" s="387"/>
    </row>
    <row r="145" spans="2:2" ht="12" customHeight="1" x14ac:dyDescent="0.25">
      <c r="B145" s="387"/>
    </row>
    <row r="146" spans="2:2" ht="12" customHeight="1" x14ac:dyDescent="0.25">
      <c r="B146" s="387"/>
    </row>
    <row r="147" spans="2:2" ht="12" customHeight="1" x14ac:dyDescent="0.25">
      <c r="B147" s="387"/>
    </row>
    <row r="148" spans="2:2" ht="12" customHeight="1" x14ac:dyDescent="0.25">
      <c r="B148" s="387"/>
    </row>
    <row r="149" spans="2:2" ht="12" customHeight="1" x14ac:dyDescent="0.25">
      <c r="B149" s="387"/>
    </row>
    <row r="150" spans="2:2" ht="12" customHeight="1" x14ac:dyDescent="0.25">
      <c r="B150" s="387"/>
    </row>
    <row r="151" spans="2:2" ht="12" customHeight="1" x14ac:dyDescent="0.25">
      <c r="B151" s="387"/>
    </row>
    <row r="152" spans="2:2" ht="12" customHeight="1" x14ac:dyDescent="0.25">
      <c r="B152" s="387"/>
    </row>
    <row r="153" spans="2:2" ht="12" customHeight="1" x14ac:dyDescent="0.25">
      <c r="B153" s="387"/>
    </row>
    <row r="154" spans="2:2" ht="12" customHeight="1" x14ac:dyDescent="0.25">
      <c r="B154" s="387"/>
    </row>
    <row r="155" spans="2:2" ht="12" customHeight="1" x14ac:dyDescent="0.25">
      <c r="B155" s="387"/>
    </row>
    <row r="156" spans="2:2" ht="12" customHeight="1" x14ac:dyDescent="0.25">
      <c r="B156" s="387"/>
    </row>
    <row r="157" spans="2:2" ht="12" customHeight="1" x14ac:dyDescent="0.25">
      <c r="B157" s="387"/>
    </row>
    <row r="158" spans="2:2" ht="12" customHeight="1" x14ac:dyDescent="0.25">
      <c r="B158" s="387"/>
    </row>
    <row r="159" spans="2:2" ht="12" customHeight="1" x14ac:dyDescent="0.25">
      <c r="B159" s="387"/>
    </row>
    <row r="160" spans="2:2" ht="12" customHeight="1" x14ac:dyDescent="0.25">
      <c r="B160" s="387"/>
    </row>
    <row r="161" spans="2:2" ht="12" customHeight="1" x14ac:dyDescent="0.25">
      <c r="B161" s="387"/>
    </row>
    <row r="162" spans="2:2" ht="12" customHeight="1" x14ac:dyDescent="0.25">
      <c r="B162" s="387"/>
    </row>
    <row r="163" spans="2:2" ht="12" customHeight="1" x14ac:dyDescent="0.25">
      <c r="B163" s="387"/>
    </row>
    <row r="164" spans="2:2" ht="12" customHeight="1" x14ac:dyDescent="0.25">
      <c r="B164" s="387"/>
    </row>
    <row r="165" spans="2:2" ht="12" customHeight="1" x14ac:dyDescent="0.25">
      <c r="B165" s="387"/>
    </row>
    <row r="166" spans="2:2" ht="12" customHeight="1" x14ac:dyDescent="0.25">
      <c r="B166" s="387"/>
    </row>
    <row r="167" spans="2:2" ht="12" customHeight="1" x14ac:dyDescent="0.25">
      <c r="B167" s="387"/>
    </row>
    <row r="168" spans="2:2" ht="12" customHeight="1" x14ac:dyDescent="0.25">
      <c r="B168" s="387"/>
    </row>
    <row r="169" spans="2:2" ht="12" customHeight="1" x14ac:dyDescent="0.25">
      <c r="B169" s="387"/>
    </row>
    <row r="170" spans="2:2" ht="12" customHeight="1" x14ac:dyDescent="0.25">
      <c r="B170" s="387"/>
    </row>
    <row r="171" spans="2:2" ht="12" customHeight="1" x14ac:dyDescent="0.25">
      <c r="B171" s="387"/>
    </row>
    <row r="172" spans="2:2" ht="12" customHeight="1" x14ac:dyDescent="0.25">
      <c r="B172" s="387"/>
    </row>
    <row r="173" spans="2:2" ht="12" customHeight="1" x14ac:dyDescent="0.25">
      <c r="B173" s="387"/>
    </row>
    <row r="174" spans="2:2" ht="12" customHeight="1" x14ac:dyDescent="0.25">
      <c r="B174" s="387"/>
    </row>
    <row r="175" spans="2:2" ht="12" customHeight="1" x14ac:dyDescent="0.25">
      <c r="B175" s="387"/>
    </row>
    <row r="176" spans="2:2" ht="12" customHeight="1" x14ac:dyDescent="0.25">
      <c r="B176" s="387"/>
    </row>
    <row r="177" spans="2:2" ht="12" customHeight="1" x14ac:dyDescent="0.25">
      <c r="B177" s="387"/>
    </row>
    <row r="178" spans="2:2" ht="12" customHeight="1" x14ac:dyDescent="0.25">
      <c r="B178" s="387"/>
    </row>
    <row r="179" spans="2:2" ht="12" customHeight="1" x14ac:dyDescent="0.25">
      <c r="B179" s="387"/>
    </row>
    <row r="180" spans="2:2" ht="12" customHeight="1" x14ac:dyDescent="0.25">
      <c r="B180" s="387"/>
    </row>
    <row r="181" spans="2:2" ht="12" customHeight="1" x14ac:dyDescent="0.25">
      <c r="B181" s="387"/>
    </row>
    <row r="182" spans="2:2" ht="12" customHeight="1" x14ac:dyDescent="0.25">
      <c r="B182" s="387"/>
    </row>
    <row r="183" spans="2:2" ht="12" customHeight="1" x14ac:dyDescent="0.25">
      <c r="B183" s="387"/>
    </row>
    <row r="184" spans="2:2" ht="12" customHeight="1" x14ac:dyDescent="0.25">
      <c r="B184" s="387"/>
    </row>
    <row r="185" spans="2:2" ht="12" customHeight="1" x14ac:dyDescent="0.25">
      <c r="B185" s="387"/>
    </row>
    <row r="186" spans="2:2" ht="12" customHeight="1" x14ac:dyDescent="0.25">
      <c r="B186" s="387"/>
    </row>
    <row r="187" spans="2:2" ht="12" customHeight="1" x14ac:dyDescent="0.25">
      <c r="B187" s="387"/>
    </row>
    <row r="188" spans="2:2" ht="12" customHeight="1" x14ac:dyDescent="0.25">
      <c r="B188" s="387"/>
    </row>
    <row r="189" spans="2:2" ht="12" customHeight="1" x14ac:dyDescent="0.25">
      <c r="B189" s="387"/>
    </row>
    <row r="190" spans="2:2" ht="12" customHeight="1" x14ac:dyDescent="0.25">
      <c r="B190" s="387"/>
    </row>
    <row r="191" spans="2:2" ht="12" customHeight="1" x14ac:dyDescent="0.25">
      <c r="B191" s="387"/>
    </row>
    <row r="192" spans="2:2" ht="12" customHeight="1" x14ac:dyDescent="0.25">
      <c r="B192" s="387"/>
    </row>
    <row r="193" spans="2:2" ht="12" customHeight="1" x14ac:dyDescent="0.25">
      <c r="B193" s="387"/>
    </row>
    <row r="194" spans="2:2" ht="12" customHeight="1" x14ac:dyDescent="0.25">
      <c r="B194" s="387"/>
    </row>
    <row r="195" spans="2:2" ht="12" customHeight="1" x14ac:dyDescent="0.25">
      <c r="B195" s="387"/>
    </row>
    <row r="196" spans="2:2" ht="12" customHeight="1" x14ac:dyDescent="0.25">
      <c r="B196" s="387"/>
    </row>
    <row r="197" spans="2:2" ht="12" customHeight="1" x14ac:dyDescent="0.25">
      <c r="B197" s="387"/>
    </row>
    <row r="198" spans="2:2" ht="12" customHeight="1" x14ac:dyDescent="0.25">
      <c r="B198" s="387"/>
    </row>
    <row r="199" spans="2:2" ht="12" customHeight="1" x14ac:dyDescent="0.25">
      <c r="B199" s="387"/>
    </row>
    <row r="200" spans="2:2" ht="12" customHeight="1" x14ac:dyDescent="0.25">
      <c r="B200" s="387"/>
    </row>
    <row r="201" spans="2:2" ht="12" customHeight="1" x14ac:dyDescent="0.25">
      <c r="B201" s="387"/>
    </row>
    <row r="202" spans="2:2" ht="12" customHeight="1" x14ac:dyDescent="0.25">
      <c r="B202" s="387"/>
    </row>
    <row r="203" spans="2:2" ht="12" customHeight="1" x14ac:dyDescent="0.25">
      <c r="B203" s="387"/>
    </row>
    <row r="204" spans="2:2" ht="12" customHeight="1" x14ac:dyDescent="0.25">
      <c r="B204" s="387"/>
    </row>
    <row r="205" spans="2:2" ht="12" customHeight="1" x14ac:dyDescent="0.25">
      <c r="B205" s="387"/>
    </row>
    <row r="206" spans="2:2" ht="12" customHeight="1" x14ac:dyDescent="0.25">
      <c r="B206" s="387"/>
    </row>
    <row r="207" spans="2:2" ht="12" customHeight="1" x14ac:dyDescent="0.25">
      <c r="B207" s="387"/>
    </row>
    <row r="208" spans="2:2" ht="12" customHeight="1" x14ac:dyDescent="0.25">
      <c r="B208" s="387"/>
    </row>
    <row r="209" spans="2:2" ht="12" customHeight="1" x14ac:dyDescent="0.25">
      <c r="B209" s="387"/>
    </row>
    <row r="210" spans="2:2" ht="12" customHeight="1" x14ac:dyDescent="0.25">
      <c r="B210" s="387"/>
    </row>
    <row r="211" spans="2:2" ht="12" customHeight="1" x14ac:dyDescent="0.25">
      <c r="B211" s="387"/>
    </row>
    <row r="212" spans="2:2" ht="12" customHeight="1" x14ac:dyDescent="0.25">
      <c r="B212" s="387"/>
    </row>
    <row r="213" spans="2:2" ht="12" customHeight="1" x14ac:dyDescent="0.25">
      <c r="B213" s="387"/>
    </row>
    <row r="214" spans="2:2" ht="12" customHeight="1" x14ac:dyDescent="0.25">
      <c r="B214" s="387"/>
    </row>
    <row r="215" spans="2:2" ht="12" customHeight="1" x14ac:dyDescent="0.25">
      <c r="B215" s="387"/>
    </row>
    <row r="216" spans="2:2" ht="12" customHeight="1" x14ac:dyDescent="0.25">
      <c r="B216" s="387"/>
    </row>
    <row r="217" spans="2:2" ht="12" customHeight="1" x14ac:dyDescent="0.25">
      <c r="B217" s="387"/>
    </row>
    <row r="218" spans="2:2" ht="12" customHeight="1" x14ac:dyDescent="0.25">
      <c r="B218" s="387"/>
    </row>
    <row r="219" spans="2:2" ht="12" customHeight="1" x14ac:dyDescent="0.25">
      <c r="B219" s="387"/>
    </row>
    <row r="220" spans="2:2" ht="12" customHeight="1" x14ac:dyDescent="0.25">
      <c r="B220" s="387"/>
    </row>
    <row r="221" spans="2:2" ht="12" customHeight="1" x14ac:dyDescent="0.25">
      <c r="B221" s="387"/>
    </row>
    <row r="222" spans="2:2" ht="12" customHeight="1" x14ac:dyDescent="0.25">
      <c r="B222" s="387"/>
    </row>
    <row r="223" spans="2:2" ht="12" customHeight="1" x14ac:dyDescent="0.25">
      <c r="B223" s="387"/>
    </row>
    <row r="224" spans="2:2" ht="12" customHeight="1" x14ac:dyDescent="0.25">
      <c r="B224" s="387"/>
    </row>
    <row r="225" spans="2:2" ht="12" customHeight="1" x14ac:dyDescent="0.25">
      <c r="B225" s="387"/>
    </row>
    <row r="226" spans="2:2" ht="12" customHeight="1" x14ac:dyDescent="0.25">
      <c r="B226" s="387"/>
    </row>
    <row r="227" spans="2:2" ht="12" customHeight="1" x14ac:dyDescent="0.25">
      <c r="B227" s="387"/>
    </row>
    <row r="228" spans="2:2" ht="12" customHeight="1" x14ac:dyDescent="0.25">
      <c r="B228" s="387"/>
    </row>
    <row r="229" spans="2:2" ht="12" customHeight="1" x14ac:dyDescent="0.25">
      <c r="B229" s="387"/>
    </row>
    <row r="230" spans="2:2" ht="12" customHeight="1" x14ac:dyDescent="0.25">
      <c r="B230" s="387"/>
    </row>
    <row r="231" spans="2:2" ht="12" customHeight="1" x14ac:dyDescent="0.25">
      <c r="B231" s="387"/>
    </row>
    <row r="232" spans="2:2" ht="12" customHeight="1" x14ac:dyDescent="0.25">
      <c r="B232" s="387"/>
    </row>
    <row r="233" spans="2:2" ht="12" customHeight="1" x14ac:dyDescent="0.25">
      <c r="B233" s="387"/>
    </row>
    <row r="234" spans="2:2" ht="12" customHeight="1" x14ac:dyDescent="0.25">
      <c r="B234" s="387"/>
    </row>
    <row r="235" spans="2:2" ht="12" customHeight="1" x14ac:dyDescent="0.25">
      <c r="B235" s="387"/>
    </row>
    <row r="236" spans="2:2" ht="12" customHeight="1" x14ac:dyDescent="0.25">
      <c r="B236" s="387"/>
    </row>
    <row r="237" spans="2:2" ht="12" customHeight="1" x14ac:dyDescent="0.25">
      <c r="B237" s="387"/>
    </row>
    <row r="238" spans="2:2" ht="15.75" customHeight="1" x14ac:dyDescent="0.25"/>
    <row r="239" spans="2:2" ht="15.75" customHeight="1" x14ac:dyDescent="0.25"/>
    <row r="240" spans="2:2"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workbookViewId="0"/>
  </sheetViews>
  <sheetFormatPr defaultColWidth="12.6328125" defaultRowHeight="15" customHeight="1" x14ac:dyDescent="0.25"/>
  <cols>
    <col min="1" max="1" width="3" customWidth="1"/>
    <col min="2" max="2" width="30.36328125" customWidth="1"/>
    <col min="3" max="8" width="9.90625" customWidth="1"/>
    <col min="9" max="9" width="10.90625" customWidth="1"/>
    <col min="10" max="11" width="9.90625" customWidth="1"/>
  </cols>
  <sheetData>
    <row r="1" spans="1:11" ht="12" customHeight="1" x14ac:dyDescent="0.25">
      <c r="A1" s="386" t="s">
        <v>1235</v>
      </c>
      <c r="B1" s="387" t="s">
        <v>1236</v>
      </c>
      <c r="C1" s="386" t="s">
        <v>8</v>
      </c>
      <c r="D1" s="386" t="s">
        <v>9</v>
      </c>
      <c r="E1" s="386" t="s">
        <v>10</v>
      </c>
      <c r="F1" s="386" t="s">
        <v>11</v>
      </c>
      <c r="G1" s="386" t="s">
        <v>12</v>
      </c>
      <c r="H1" s="386" t="s">
        <v>13</v>
      </c>
      <c r="I1" s="386" t="s">
        <v>1237</v>
      </c>
      <c r="K1" s="386" t="s">
        <v>1253</v>
      </c>
    </row>
    <row r="2" spans="1:11" ht="12" customHeight="1" x14ac:dyDescent="0.25">
      <c r="A2" s="386">
        <v>1</v>
      </c>
      <c r="B2" s="388" t="s">
        <v>1255</v>
      </c>
      <c r="C2" s="389" t="e">
        <f t="shared" ref="C2:H2" si="0">C3+C4</f>
        <v>#REF!</v>
      </c>
      <c r="D2" s="389" t="e">
        <f t="shared" si="0"/>
        <v>#REF!</v>
      </c>
      <c r="E2" s="389" t="e">
        <f t="shared" si="0"/>
        <v>#REF!</v>
      </c>
      <c r="F2" s="389" t="e">
        <f t="shared" si="0"/>
        <v>#REF!</v>
      </c>
      <c r="G2" s="389" t="e">
        <f t="shared" si="0"/>
        <v>#REF!</v>
      </c>
      <c r="H2" s="389" t="e">
        <f t="shared" si="0"/>
        <v>#REF!</v>
      </c>
      <c r="I2" s="389" t="e">
        <f t="shared" ref="I2:I4" si="1">SUM(C2:H2)</f>
        <v>#REF!</v>
      </c>
      <c r="J2" s="390" t="e">
        <f>#REF!</f>
        <v>#REF!</v>
      </c>
    </row>
    <row r="3" spans="1:11" ht="12" customHeight="1" x14ac:dyDescent="0.25">
      <c r="B3" s="387" t="s">
        <v>21</v>
      </c>
      <c r="C3" s="390" t="e">
        <f>#REF!</f>
        <v>#REF!</v>
      </c>
      <c r="D3" s="390" t="e">
        <f>#REF!</f>
        <v>#REF!</v>
      </c>
      <c r="E3" s="390" t="e">
        <f>#REF!</f>
        <v>#REF!</v>
      </c>
      <c r="F3" s="390" t="e">
        <f>#REF!</f>
        <v>#REF!</v>
      </c>
      <c r="G3" s="390" t="e">
        <f>#REF!</f>
        <v>#REF!</v>
      </c>
      <c r="H3" s="390" t="e">
        <f>#REF!</f>
        <v>#REF!</v>
      </c>
      <c r="I3" s="390" t="e">
        <f t="shared" si="1"/>
        <v>#REF!</v>
      </c>
      <c r="J3" s="390"/>
      <c r="K3" s="390">
        <f>E47</f>
        <v>3989441</v>
      </c>
    </row>
    <row r="4" spans="1:11" ht="12" customHeight="1" x14ac:dyDescent="0.25">
      <c r="B4" s="387" t="s">
        <v>22</v>
      </c>
      <c r="C4" s="390" t="e">
        <f>#REF!</f>
        <v>#REF!</v>
      </c>
      <c r="D4" s="390" t="e">
        <f>#REF!</f>
        <v>#REF!</v>
      </c>
      <c r="E4" s="390" t="e">
        <f>#REF!</f>
        <v>#REF!</v>
      </c>
      <c r="F4" s="390" t="e">
        <f>#REF!</f>
        <v>#REF!</v>
      </c>
      <c r="G4" s="390" t="e">
        <f>#REF!</f>
        <v>#REF!</v>
      </c>
      <c r="H4" s="390" t="e">
        <f>#REF!</f>
        <v>#REF!</v>
      </c>
      <c r="I4" s="390" t="e">
        <f t="shared" si="1"/>
        <v>#REF!</v>
      </c>
      <c r="J4" s="390"/>
      <c r="K4" s="390">
        <f>E63</f>
        <v>22827648</v>
      </c>
    </row>
    <row r="5" spans="1:11" ht="12" customHeight="1" x14ac:dyDescent="0.25"/>
    <row r="6" spans="1:11" ht="12" customHeight="1" x14ac:dyDescent="0.25">
      <c r="A6" s="386" t="s">
        <v>1235</v>
      </c>
      <c r="B6" s="387" t="s">
        <v>1236</v>
      </c>
      <c r="C6" s="386" t="s">
        <v>8</v>
      </c>
      <c r="D6" s="386" t="s">
        <v>9</v>
      </c>
      <c r="E6" s="386" t="s">
        <v>10</v>
      </c>
      <c r="F6" s="386" t="s">
        <v>11</v>
      </c>
      <c r="G6" s="386" t="s">
        <v>12</v>
      </c>
      <c r="H6" s="386" t="s">
        <v>13</v>
      </c>
      <c r="I6" s="386" t="s">
        <v>1237</v>
      </c>
    </row>
    <row r="7" spans="1:11" ht="12" customHeight="1" x14ac:dyDescent="0.25">
      <c r="A7" s="386">
        <v>1</v>
      </c>
      <c r="B7" s="386" t="e">
        <f>#REF!</f>
        <v>#REF!</v>
      </c>
      <c r="C7" s="390" t="e">
        <f>#REF!</f>
        <v>#REF!</v>
      </c>
      <c r="D7" s="390" t="e">
        <f>#REF!</f>
        <v>#REF!</v>
      </c>
      <c r="E7" s="390" t="e">
        <f>#REF!</f>
        <v>#REF!</v>
      </c>
      <c r="F7" s="390" t="e">
        <f>#REF!</f>
        <v>#REF!</v>
      </c>
      <c r="G7" s="390" t="e">
        <f>#REF!</f>
        <v>#REF!</v>
      </c>
      <c r="H7" s="390" t="e">
        <f>#REF!</f>
        <v>#REF!</v>
      </c>
      <c r="I7" s="390" t="e">
        <f t="shared" ref="I7:I17" si="2">SUM(C7:H7)</f>
        <v>#REF!</v>
      </c>
      <c r="J7" s="390" t="e">
        <f>SUM(I7:I17)</f>
        <v>#REF!</v>
      </c>
      <c r="K7" s="390">
        <f>C32</f>
        <v>12709684</v>
      </c>
    </row>
    <row r="8" spans="1:11" ht="12" customHeight="1" x14ac:dyDescent="0.25">
      <c r="A8" s="386">
        <v>2</v>
      </c>
      <c r="B8" s="386" t="e">
        <f>#REF!</f>
        <v>#REF!</v>
      </c>
      <c r="C8" s="390" t="e">
        <f>#REF!</f>
        <v>#REF!</v>
      </c>
      <c r="D8" s="390" t="e">
        <f>#REF!</f>
        <v>#REF!</v>
      </c>
      <c r="E8" s="390" t="e">
        <f>#REF!</f>
        <v>#REF!</v>
      </c>
      <c r="F8" s="390" t="e">
        <f>#REF!</f>
        <v>#REF!</v>
      </c>
      <c r="G8" s="390" t="e">
        <f>#REF!</f>
        <v>#REF!</v>
      </c>
      <c r="H8" s="390" t="e">
        <f>#REF!</f>
        <v>#REF!</v>
      </c>
      <c r="I8" s="390" t="e">
        <f t="shared" si="2"/>
        <v>#REF!</v>
      </c>
    </row>
    <row r="9" spans="1:11" ht="12" customHeight="1" x14ac:dyDescent="0.25">
      <c r="A9" s="386">
        <v>3</v>
      </c>
      <c r="B9" s="386" t="e">
        <f>#REF!</f>
        <v>#REF!</v>
      </c>
      <c r="C9" s="390" t="e">
        <f>#REF!</f>
        <v>#REF!</v>
      </c>
      <c r="D9" s="390" t="e">
        <f>#REF!</f>
        <v>#REF!</v>
      </c>
      <c r="E9" s="390" t="e">
        <f>#REF!</f>
        <v>#REF!</v>
      </c>
      <c r="F9" s="390" t="e">
        <f>#REF!</f>
        <v>#REF!</v>
      </c>
      <c r="G9" s="390" t="e">
        <f>#REF!</f>
        <v>#REF!</v>
      </c>
      <c r="H9" s="390" t="e">
        <f>#REF!</f>
        <v>#REF!</v>
      </c>
      <c r="I9" s="390" t="e">
        <f t="shared" si="2"/>
        <v>#REF!</v>
      </c>
    </row>
    <row r="10" spans="1:11" ht="12" customHeight="1" x14ac:dyDescent="0.25">
      <c r="A10" s="386">
        <v>4</v>
      </c>
      <c r="B10" s="386" t="e">
        <f>#REF!</f>
        <v>#REF!</v>
      </c>
      <c r="C10" s="390" t="e">
        <f>#REF!</f>
        <v>#REF!</v>
      </c>
      <c r="D10" s="390" t="e">
        <f>#REF!</f>
        <v>#REF!</v>
      </c>
      <c r="E10" s="390" t="e">
        <f>#REF!</f>
        <v>#REF!</v>
      </c>
      <c r="F10" s="390" t="e">
        <f>#REF!</f>
        <v>#REF!</v>
      </c>
      <c r="G10" s="390" t="e">
        <f>#REF!</f>
        <v>#REF!</v>
      </c>
      <c r="H10" s="390" t="e">
        <f>#REF!</f>
        <v>#REF!</v>
      </c>
      <c r="I10" s="390" t="e">
        <f t="shared" si="2"/>
        <v>#REF!</v>
      </c>
    </row>
    <row r="11" spans="1:11" ht="12" customHeight="1" x14ac:dyDescent="0.25">
      <c r="A11" s="386">
        <v>5</v>
      </c>
      <c r="B11" s="386" t="e">
        <f>#REF!</f>
        <v>#REF!</v>
      </c>
      <c r="C11" s="390" t="e">
        <f>#REF!</f>
        <v>#REF!</v>
      </c>
      <c r="D11" s="390" t="e">
        <f>#REF!</f>
        <v>#REF!</v>
      </c>
      <c r="E11" s="390" t="e">
        <f>#REF!</f>
        <v>#REF!</v>
      </c>
      <c r="F11" s="390" t="e">
        <f>#REF!</f>
        <v>#REF!</v>
      </c>
      <c r="G11" s="390" t="e">
        <f>#REF!</f>
        <v>#REF!</v>
      </c>
      <c r="H11" s="390" t="e">
        <f>#REF!</f>
        <v>#REF!</v>
      </c>
      <c r="I11" s="390" t="e">
        <f t="shared" si="2"/>
        <v>#REF!</v>
      </c>
    </row>
    <row r="12" spans="1:11" ht="12" customHeight="1" x14ac:dyDescent="0.25">
      <c r="A12" s="386">
        <v>6</v>
      </c>
      <c r="B12" s="386" t="e">
        <f>#REF!</f>
        <v>#REF!</v>
      </c>
      <c r="C12" s="390" t="e">
        <f>#REF!</f>
        <v>#REF!</v>
      </c>
      <c r="D12" s="390" t="e">
        <f>#REF!</f>
        <v>#REF!</v>
      </c>
      <c r="E12" s="390" t="e">
        <f>#REF!</f>
        <v>#REF!</v>
      </c>
      <c r="F12" s="390" t="e">
        <f>#REF!</f>
        <v>#REF!</v>
      </c>
      <c r="G12" s="390" t="e">
        <f>#REF!</f>
        <v>#REF!</v>
      </c>
      <c r="H12" s="390" t="e">
        <f>#REF!</f>
        <v>#REF!</v>
      </c>
      <c r="I12" s="390" t="e">
        <f t="shared" si="2"/>
        <v>#REF!</v>
      </c>
    </row>
    <row r="13" spans="1:11" ht="12" customHeight="1" x14ac:dyDescent="0.25">
      <c r="A13" s="386">
        <v>7</v>
      </c>
      <c r="B13" s="386" t="e">
        <f>#REF!</f>
        <v>#REF!</v>
      </c>
      <c r="C13" s="390" t="e">
        <f>#REF!</f>
        <v>#REF!</v>
      </c>
      <c r="D13" s="390" t="e">
        <f>#REF!</f>
        <v>#REF!</v>
      </c>
      <c r="E13" s="390" t="e">
        <f>#REF!</f>
        <v>#REF!</v>
      </c>
      <c r="F13" s="390" t="e">
        <f>#REF!</f>
        <v>#REF!</v>
      </c>
      <c r="G13" s="390" t="e">
        <f>#REF!</f>
        <v>#REF!</v>
      </c>
      <c r="H13" s="390" t="e">
        <f>#REF!</f>
        <v>#REF!</v>
      </c>
      <c r="I13" s="390" t="e">
        <f t="shared" si="2"/>
        <v>#REF!</v>
      </c>
    </row>
    <row r="14" spans="1:11" ht="12" customHeight="1" x14ac:dyDescent="0.25">
      <c r="A14" s="386">
        <v>8</v>
      </c>
      <c r="B14" s="386" t="e">
        <f>#REF!</f>
        <v>#REF!</v>
      </c>
      <c r="C14" s="390" t="e">
        <f>#REF!</f>
        <v>#REF!</v>
      </c>
      <c r="D14" s="390" t="e">
        <f>#REF!</f>
        <v>#REF!</v>
      </c>
      <c r="E14" s="390" t="e">
        <f>#REF!</f>
        <v>#REF!</v>
      </c>
      <c r="F14" s="390" t="e">
        <f>#REF!</f>
        <v>#REF!</v>
      </c>
      <c r="G14" s="390" t="e">
        <f>#REF!</f>
        <v>#REF!</v>
      </c>
      <c r="H14" s="390" t="e">
        <f>#REF!</f>
        <v>#REF!</v>
      </c>
      <c r="I14" s="390" t="e">
        <f t="shared" si="2"/>
        <v>#REF!</v>
      </c>
    </row>
    <row r="15" spans="1:11" ht="12" customHeight="1" x14ac:dyDescent="0.25">
      <c r="A15" s="386">
        <v>9</v>
      </c>
      <c r="B15" s="386" t="e">
        <f>#REF!</f>
        <v>#REF!</v>
      </c>
      <c r="C15" s="390" t="e">
        <f>#REF!</f>
        <v>#REF!</v>
      </c>
      <c r="D15" s="390" t="e">
        <f>#REF!</f>
        <v>#REF!</v>
      </c>
      <c r="E15" s="390" t="e">
        <f>#REF!</f>
        <v>#REF!</v>
      </c>
      <c r="F15" s="390" t="e">
        <f>#REF!</f>
        <v>#REF!</v>
      </c>
      <c r="G15" s="390" t="e">
        <f>#REF!</f>
        <v>#REF!</v>
      </c>
      <c r="H15" s="390" t="e">
        <f>#REF!</f>
        <v>#REF!</v>
      </c>
      <c r="I15" s="390" t="e">
        <f t="shared" si="2"/>
        <v>#REF!</v>
      </c>
    </row>
    <row r="16" spans="1:11" ht="12" customHeight="1" x14ac:dyDescent="0.25">
      <c r="A16" s="386">
        <v>10</v>
      </c>
      <c r="B16" s="386" t="e">
        <f>#REF!</f>
        <v>#REF!</v>
      </c>
      <c r="C16" s="390" t="e">
        <f>#REF!</f>
        <v>#REF!</v>
      </c>
      <c r="D16" s="390" t="e">
        <f>#REF!</f>
        <v>#REF!</v>
      </c>
      <c r="E16" s="390" t="e">
        <f>#REF!</f>
        <v>#REF!</v>
      </c>
      <c r="F16" s="390" t="e">
        <f>#REF!</f>
        <v>#REF!</v>
      </c>
      <c r="G16" s="390" t="e">
        <f>#REF!</f>
        <v>#REF!</v>
      </c>
      <c r="H16" s="390" t="e">
        <f>#REF!</f>
        <v>#REF!</v>
      </c>
      <c r="I16" s="390" t="e">
        <f t="shared" si="2"/>
        <v>#REF!</v>
      </c>
    </row>
    <row r="17" spans="1:9" ht="12" customHeight="1" x14ac:dyDescent="0.25">
      <c r="A17" s="386">
        <v>11</v>
      </c>
      <c r="B17" s="386" t="e">
        <f>#REF!</f>
        <v>#REF!</v>
      </c>
      <c r="C17" s="390" t="e">
        <f>#REF!</f>
        <v>#REF!</v>
      </c>
      <c r="D17" s="390" t="e">
        <f>#REF!</f>
        <v>#REF!</v>
      </c>
      <c r="E17" s="390" t="e">
        <f>#REF!</f>
        <v>#REF!</v>
      </c>
      <c r="F17" s="390" t="e">
        <f>#REF!</f>
        <v>#REF!</v>
      </c>
      <c r="G17" s="390" t="e">
        <f>#REF!</f>
        <v>#REF!</v>
      </c>
      <c r="H17" s="390" t="e">
        <f>#REF!</f>
        <v>#REF!</v>
      </c>
      <c r="I17" s="390" t="e">
        <f t="shared" si="2"/>
        <v>#REF!</v>
      </c>
    </row>
    <row r="18" spans="1:9" ht="12" customHeight="1" x14ac:dyDescent="0.25"/>
    <row r="19" spans="1:9" ht="12" customHeight="1" x14ac:dyDescent="0.25">
      <c r="A19" s="386" t="s">
        <v>1235</v>
      </c>
      <c r="B19" s="387" t="s">
        <v>1236</v>
      </c>
      <c r="C19" s="386" t="s">
        <v>1256</v>
      </c>
      <c r="D19" s="386" t="s">
        <v>1257</v>
      </c>
      <c r="E19" s="386" t="s">
        <v>1237</v>
      </c>
    </row>
    <row r="20" spans="1:9" ht="12" customHeight="1" x14ac:dyDescent="0.25">
      <c r="A20" s="386">
        <v>1</v>
      </c>
      <c r="B20" s="386" t="s">
        <v>100</v>
      </c>
      <c r="C20" s="390">
        <f t="shared" ref="C20:D20" si="3">C35+C51</f>
        <v>555970</v>
      </c>
      <c r="D20" s="390">
        <f t="shared" si="3"/>
        <v>629880</v>
      </c>
      <c r="E20" s="390">
        <f t="shared" ref="E20:E30" si="4">SUM(C20:D20)</f>
        <v>1185850</v>
      </c>
    </row>
    <row r="21" spans="1:9" ht="12" customHeight="1" x14ac:dyDescent="0.25">
      <c r="A21" s="386">
        <v>2</v>
      </c>
      <c r="B21" s="386" t="s">
        <v>103</v>
      </c>
      <c r="C21" s="390">
        <f t="shared" ref="C21:D21" si="5">C36+C52</f>
        <v>1830</v>
      </c>
      <c r="D21" s="390">
        <f t="shared" si="5"/>
        <v>5280</v>
      </c>
      <c r="E21" s="390">
        <f t="shared" si="4"/>
        <v>7110</v>
      </c>
    </row>
    <row r="22" spans="1:9" ht="12" customHeight="1" x14ac:dyDescent="0.25">
      <c r="A22" s="386">
        <v>3</v>
      </c>
      <c r="B22" s="386" t="s">
        <v>105</v>
      </c>
      <c r="C22" s="390">
        <f t="shared" ref="C22:D22" si="6">C37+C53</f>
        <v>927601</v>
      </c>
      <c r="D22" s="390">
        <f t="shared" si="6"/>
        <v>739974</v>
      </c>
      <c r="E22" s="390">
        <f t="shared" si="4"/>
        <v>1667575</v>
      </c>
    </row>
    <row r="23" spans="1:9" ht="12" customHeight="1" x14ac:dyDescent="0.25">
      <c r="A23" s="386">
        <v>4</v>
      </c>
      <c r="B23" s="386" t="s">
        <v>107</v>
      </c>
      <c r="C23" s="390">
        <f t="shared" ref="C23:D23" si="7">C38+C54</f>
        <v>9879322</v>
      </c>
      <c r="D23" s="390">
        <f t="shared" si="7"/>
        <v>11240971</v>
      </c>
      <c r="E23" s="390">
        <f t="shared" si="4"/>
        <v>21120293</v>
      </c>
    </row>
    <row r="24" spans="1:9" ht="12" customHeight="1" x14ac:dyDescent="0.25">
      <c r="A24" s="386">
        <v>5</v>
      </c>
      <c r="B24" s="386" t="s">
        <v>109</v>
      </c>
      <c r="C24" s="390">
        <f t="shared" ref="C24:D24" si="8">C39+C55</f>
        <v>86045</v>
      </c>
      <c r="D24" s="390">
        <f t="shared" si="8"/>
        <v>115043</v>
      </c>
      <c r="E24" s="390">
        <f t="shared" si="4"/>
        <v>201088</v>
      </c>
    </row>
    <row r="25" spans="1:9" ht="12" customHeight="1" x14ac:dyDescent="0.25">
      <c r="A25" s="386">
        <v>6</v>
      </c>
      <c r="B25" s="386" t="s">
        <v>111</v>
      </c>
      <c r="C25" s="390">
        <f t="shared" ref="C25:D25" si="9">C40+C56</f>
        <v>1127794</v>
      </c>
      <c r="D25" s="390">
        <f t="shared" si="9"/>
        <v>1182223</v>
      </c>
      <c r="E25" s="390">
        <f t="shared" si="4"/>
        <v>2310017</v>
      </c>
    </row>
    <row r="26" spans="1:9" ht="12" customHeight="1" x14ac:dyDescent="0.25">
      <c r="A26" s="386">
        <v>7</v>
      </c>
      <c r="B26" s="386" t="s">
        <v>113</v>
      </c>
      <c r="C26" s="390">
        <f t="shared" ref="C26:D26" si="10">C41+C57</f>
        <v>0</v>
      </c>
      <c r="D26" s="390">
        <f t="shared" si="10"/>
        <v>0</v>
      </c>
      <c r="E26" s="390">
        <f t="shared" si="4"/>
        <v>0</v>
      </c>
    </row>
    <row r="27" spans="1:9" ht="12" customHeight="1" x14ac:dyDescent="0.25">
      <c r="A27" s="386">
        <v>8</v>
      </c>
      <c r="B27" s="386" t="s">
        <v>115</v>
      </c>
      <c r="C27" s="390">
        <f t="shared" ref="C27:D27" si="11">C42+C58</f>
        <v>88625</v>
      </c>
      <c r="D27" s="390">
        <f t="shared" si="11"/>
        <v>107600</v>
      </c>
      <c r="E27" s="390">
        <f t="shared" si="4"/>
        <v>196225</v>
      </c>
    </row>
    <row r="28" spans="1:9" ht="12" customHeight="1" x14ac:dyDescent="0.25">
      <c r="A28" s="386">
        <v>9</v>
      </c>
      <c r="B28" s="386" t="s">
        <v>1258</v>
      </c>
      <c r="C28" s="390">
        <f t="shared" ref="C28:D28" si="12">C43+C59</f>
        <v>33153</v>
      </c>
      <c r="D28" s="390">
        <f t="shared" si="12"/>
        <v>34174</v>
      </c>
      <c r="E28" s="390">
        <f t="shared" si="4"/>
        <v>67327</v>
      </c>
    </row>
    <row r="29" spans="1:9" ht="12" customHeight="1" x14ac:dyDescent="0.25">
      <c r="A29" s="386">
        <v>10</v>
      </c>
      <c r="B29" s="386" t="s">
        <v>117</v>
      </c>
      <c r="C29" s="390">
        <f t="shared" ref="C29:D29" si="13">C44+C60</f>
        <v>0</v>
      </c>
      <c r="D29" s="390">
        <f t="shared" si="13"/>
        <v>0</v>
      </c>
      <c r="E29" s="390">
        <f t="shared" si="4"/>
        <v>0</v>
      </c>
    </row>
    <row r="30" spans="1:9" ht="12" customHeight="1" x14ac:dyDescent="0.25">
      <c r="A30" s="386">
        <v>11</v>
      </c>
      <c r="B30" s="386" t="s">
        <v>119</v>
      </c>
      <c r="C30" s="390">
        <f t="shared" ref="C30:D30" si="14">C45+C61</f>
        <v>0</v>
      </c>
      <c r="D30" s="390">
        <f t="shared" si="14"/>
        <v>0</v>
      </c>
      <c r="E30" s="390">
        <f t="shared" si="4"/>
        <v>0</v>
      </c>
    </row>
    <row r="31" spans="1:9" ht="12" customHeight="1" x14ac:dyDescent="0.25">
      <c r="A31" s="386">
        <v>12</v>
      </c>
      <c r="B31" s="386" t="s">
        <v>121</v>
      </c>
      <c r="C31" s="390">
        <f t="shared" ref="C31:E31" si="15">C46+C62</f>
        <v>9344</v>
      </c>
      <c r="D31" s="390">
        <f t="shared" si="15"/>
        <v>52260</v>
      </c>
      <c r="E31" s="390">
        <f t="shared" si="15"/>
        <v>61604</v>
      </c>
    </row>
    <row r="32" spans="1:9" ht="12" customHeight="1" x14ac:dyDescent="0.25">
      <c r="C32" s="390">
        <f t="shared" ref="C32:E32" si="16">SUM(C20:C31)</f>
        <v>12709684</v>
      </c>
      <c r="D32" s="390">
        <f t="shared" si="16"/>
        <v>14107405</v>
      </c>
      <c r="E32" s="390">
        <f t="shared" si="16"/>
        <v>26817089</v>
      </c>
    </row>
    <row r="33" spans="1:5" ht="12" customHeight="1" x14ac:dyDescent="0.25">
      <c r="B33" s="386" t="s">
        <v>21</v>
      </c>
    </row>
    <row r="34" spans="1:5" ht="12" customHeight="1" x14ac:dyDescent="0.25">
      <c r="A34" s="386" t="s">
        <v>1235</v>
      </c>
      <c r="B34" s="387" t="s">
        <v>1236</v>
      </c>
      <c r="C34" s="386" t="s">
        <v>1256</v>
      </c>
      <c r="D34" s="386" t="s">
        <v>1257</v>
      </c>
      <c r="E34" s="386" t="s">
        <v>1237</v>
      </c>
    </row>
    <row r="35" spans="1:5" ht="12" customHeight="1" x14ac:dyDescent="0.25">
      <c r="A35" s="386">
        <v>1</v>
      </c>
      <c r="B35" s="386" t="s">
        <v>100</v>
      </c>
      <c r="C35" s="390">
        <v>371857</v>
      </c>
      <c r="D35" s="390">
        <v>428079</v>
      </c>
      <c r="E35" s="390">
        <f t="shared" ref="E35:E46" si="17">SUM(C35:D35)</f>
        <v>799936</v>
      </c>
    </row>
    <row r="36" spans="1:5" ht="12" customHeight="1" x14ac:dyDescent="0.25">
      <c r="A36" s="386">
        <v>2</v>
      </c>
      <c r="B36" s="386" t="s">
        <v>103</v>
      </c>
      <c r="C36" s="390">
        <v>1830</v>
      </c>
      <c r="D36" s="390">
        <v>5280</v>
      </c>
      <c r="E36" s="390">
        <f t="shared" si="17"/>
        <v>7110</v>
      </c>
    </row>
    <row r="37" spans="1:5" ht="12" customHeight="1" x14ac:dyDescent="0.25">
      <c r="A37" s="386">
        <v>3</v>
      </c>
      <c r="B37" s="386" t="s">
        <v>105</v>
      </c>
      <c r="C37" s="390">
        <v>393390</v>
      </c>
      <c r="D37" s="390">
        <v>339830</v>
      </c>
      <c r="E37" s="390">
        <f t="shared" si="17"/>
        <v>733220</v>
      </c>
    </row>
    <row r="38" spans="1:5" ht="12" customHeight="1" x14ac:dyDescent="0.25">
      <c r="A38" s="386">
        <v>4</v>
      </c>
      <c r="B38" s="386" t="s">
        <v>107</v>
      </c>
      <c r="C38" s="390">
        <v>102420</v>
      </c>
      <c r="D38" s="390">
        <v>88848</v>
      </c>
      <c r="E38" s="390">
        <f t="shared" si="17"/>
        <v>191268</v>
      </c>
    </row>
    <row r="39" spans="1:5" ht="12" customHeight="1" x14ac:dyDescent="0.25">
      <c r="A39" s="386">
        <v>5</v>
      </c>
      <c r="B39" s="386" t="s">
        <v>109</v>
      </c>
      <c r="C39" s="390">
        <v>0</v>
      </c>
      <c r="D39" s="390">
        <v>0</v>
      </c>
      <c r="E39" s="390">
        <f t="shared" si="17"/>
        <v>0</v>
      </c>
    </row>
    <row r="40" spans="1:5" ht="12" customHeight="1" x14ac:dyDescent="0.25">
      <c r="A40" s="386">
        <v>6</v>
      </c>
      <c r="B40" s="386" t="s">
        <v>111</v>
      </c>
      <c r="C40" s="390">
        <v>1050634</v>
      </c>
      <c r="D40" s="390">
        <v>1086595</v>
      </c>
      <c r="E40" s="390">
        <f t="shared" si="17"/>
        <v>2137229</v>
      </c>
    </row>
    <row r="41" spans="1:5" ht="12" customHeight="1" x14ac:dyDescent="0.25">
      <c r="A41" s="386">
        <v>7</v>
      </c>
      <c r="B41" s="386" t="s">
        <v>113</v>
      </c>
      <c r="C41" s="390">
        <v>0</v>
      </c>
      <c r="D41" s="390">
        <v>0</v>
      </c>
      <c r="E41" s="390">
        <f t="shared" si="17"/>
        <v>0</v>
      </c>
    </row>
    <row r="42" spans="1:5" ht="12" customHeight="1" x14ac:dyDescent="0.25">
      <c r="A42" s="386">
        <v>8</v>
      </c>
      <c r="B42" s="386" t="s">
        <v>115</v>
      </c>
      <c r="C42" s="390">
        <v>0</v>
      </c>
      <c r="D42" s="390">
        <v>0</v>
      </c>
      <c r="E42" s="390">
        <f t="shared" si="17"/>
        <v>0</v>
      </c>
    </row>
    <row r="43" spans="1:5" ht="12" customHeight="1" x14ac:dyDescent="0.25">
      <c r="A43" s="386">
        <v>9</v>
      </c>
      <c r="B43" s="386" t="s">
        <v>1258</v>
      </c>
      <c r="C43" s="390">
        <v>32191</v>
      </c>
      <c r="D43" s="390">
        <v>33189</v>
      </c>
      <c r="E43" s="390">
        <f t="shared" si="17"/>
        <v>65380</v>
      </c>
    </row>
    <row r="44" spans="1:5" ht="12" customHeight="1" x14ac:dyDescent="0.25">
      <c r="A44" s="386">
        <v>10</v>
      </c>
      <c r="B44" s="386" t="s">
        <v>117</v>
      </c>
      <c r="C44" s="390"/>
      <c r="D44" s="390">
        <v>0</v>
      </c>
      <c r="E44" s="390">
        <f t="shared" si="17"/>
        <v>0</v>
      </c>
    </row>
    <row r="45" spans="1:5" ht="12" customHeight="1" x14ac:dyDescent="0.25">
      <c r="A45" s="386">
        <v>11</v>
      </c>
      <c r="B45" s="386" t="s">
        <v>119</v>
      </c>
      <c r="C45" s="390"/>
      <c r="D45" s="390">
        <v>0</v>
      </c>
      <c r="E45" s="390">
        <f t="shared" si="17"/>
        <v>0</v>
      </c>
    </row>
    <row r="46" spans="1:5" ht="12" customHeight="1" x14ac:dyDescent="0.25">
      <c r="A46" s="386">
        <v>12</v>
      </c>
      <c r="B46" s="386" t="s">
        <v>121</v>
      </c>
      <c r="C46" s="390">
        <v>9344</v>
      </c>
      <c r="D46" s="390">
        <v>45954</v>
      </c>
      <c r="E46" s="390">
        <f t="shared" si="17"/>
        <v>55298</v>
      </c>
    </row>
    <row r="47" spans="1:5" ht="12" customHeight="1" x14ac:dyDescent="0.25">
      <c r="C47" s="390">
        <f t="shared" ref="C47:E47" si="18">SUM(C35:C46)</f>
        <v>1961666</v>
      </c>
      <c r="D47" s="390">
        <f t="shared" si="18"/>
        <v>2027775</v>
      </c>
      <c r="E47" s="390">
        <f t="shared" si="18"/>
        <v>3989441</v>
      </c>
    </row>
    <row r="48" spans="1:5" ht="12" customHeight="1" x14ac:dyDescent="0.25"/>
    <row r="49" spans="1:5" ht="12" customHeight="1" x14ac:dyDescent="0.25">
      <c r="B49" s="386" t="s">
        <v>22</v>
      </c>
    </row>
    <row r="50" spans="1:5" ht="12" customHeight="1" x14ac:dyDescent="0.25">
      <c r="A50" s="386" t="s">
        <v>1235</v>
      </c>
      <c r="B50" s="387" t="s">
        <v>1236</v>
      </c>
      <c r="C50" s="386" t="s">
        <v>1256</v>
      </c>
      <c r="D50" s="386" t="s">
        <v>1257</v>
      </c>
      <c r="E50" s="386" t="s">
        <v>1237</v>
      </c>
    </row>
    <row r="51" spans="1:5" ht="12" customHeight="1" x14ac:dyDescent="0.25">
      <c r="A51" s="386">
        <v>1</v>
      </c>
      <c r="B51" s="386" t="s">
        <v>100</v>
      </c>
      <c r="C51" s="390">
        <v>184113</v>
      </c>
      <c r="D51" s="390">
        <v>201801</v>
      </c>
      <c r="E51" s="390">
        <f t="shared" ref="E51:E63" si="19">SUM(C51:D51)</f>
        <v>385914</v>
      </c>
    </row>
    <row r="52" spans="1:5" ht="12" customHeight="1" x14ac:dyDescent="0.25">
      <c r="A52" s="386">
        <v>2</v>
      </c>
      <c r="B52" s="386" t="s">
        <v>103</v>
      </c>
      <c r="C52" s="390">
        <v>0</v>
      </c>
      <c r="D52" s="390">
        <v>0</v>
      </c>
      <c r="E52" s="390">
        <f t="shared" si="19"/>
        <v>0</v>
      </c>
    </row>
    <row r="53" spans="1:5" ht="12" customHeight="1" x14ac:dyDescent="0.25">
      <c r="A53" s="386">
        <v>3</v>
      </c>
      <c r="B53" s="386" t="s">
        <v>105</v>
      </c>
      <c r="C53" s="390">
        <v>534211</v>
      </c>
      <c r="D53" s="390">
        <v>400144</v>
      </c>
      <c r="E53" s="390">
        <f t="shared" si="19"/>
        <v>934355</v>
      </c>
    </row>
    <row r="54" spans="1:5" ht="12" customHeight="1" x14ac:dyDescent="0.25">
      <c r="A54" s="386">
        <v>4</v>
      </c>
      <c r="B54" s="386" t="s">
        <v>107</v>
      </c>
      <c r="C54" s="390">
        <v>9776902</v>
      </c>
      <c r="D54" s="390">
        <v>11152123</v>
      </c>
      <c r="E54" s="390">
        <f t="shared" si="19"/>
        <v>20929025</v>
      </c>
    </row>
    <row r="55" spans="1:5" ht="12" customHeight="1" x14ac:dyDescent="0.25">
      <c r="A55" s="386">
        <v>5</v>
      </c>
      <c r="B55" s="386" t="s">
        <v>109</v>
      </c>
      <c r="C55" s="390">
        <v>86045</v>
      </c>
      <c r="D55" s="390">
        <v>115043</v>
      </c>
      <c r="E55" s="390">
        <f t="shared" si="19"/>
        <v>201088</v>
      </c>
    </row>
    <row r="56" spans="1:5" ht="12" customHeight="1" x14ac:dyDescent="0.25">
      <c r="A56" s="386">
        <v>6</v>
      </c>
      <c r="B56" s="386" t="s">
        <v>111</v>
      </c>
      <c r="C56" s="390">
        <v>77160</v>
      </c>
      <c r="D56" s="390">
        <v>95628</v>
      </c>
      <c r="E56" s="390">
        <f t="shared" si="19"/>
        <v>172788</v>
      </c>
    </row>
    <row r="57" spans="1:5" ht="12" customHeight="1" x14ac:dyDescent="0.25">
      <c r="A57" s="386">
        <v>7</v>
      </c>
      <c r="B57" s="386" t="s">
        <v>113</v>
      </c>
      <c r="C57" s="390">
        <v>0</v>
      </c>
      <c r="D57" s="390">
        <v>0</v>
      </c>
      <c r="E57" s="390">
        <f t="shared" si="19"/>
        <v>0</v>
      </c>
    </row>
    <row r="58" spans="1:5" ht="12" customHeight="1" x14ac:dyDescent="0.25">
      <c r="A58" s="386">
        <v>8</v>
      </c>
      <c r="B58" s="386" t="s">
        <v>115</v>
      </c>
      <c r="C58" s="390">
        <v>88625</v>
      </c>
      <c r="D58" s="390">
        <v>107600</v>
      </c>
      <c r="E58" s="390">
        <f t="shared" si="19"/>
        <v>196225</v>
      </c>
    </row>
    <row r="59" spans="1:5" ht="12" customHeight="1" x14ac:dyDescent="0.25">
      <c r="A59" s="386">
        <v>9</v>
      </c>
      <c r="B59" s="386" t="s">
        <v>1258</v>
      </c>
      <c r="C59" s="390">
        <v>962</v>
      </c>
      <c r="D59" s="390">
        <v>985</v>
      </c>
      <c r="E59" s="390">
        <f t="shared" si="19"/>
        <v>1947</v>
      </c>
    </row>
    <row r="60" spans="1:5" ht="12" customHeight="1" x14ac:dyDescent="0.25">
      <c r="A60" s="386">
        <v>10</v>
      </c>
      <c r="B60" s="386" t="s">
        <v>117</v>
      </c>
      <c r="C60" s="390">
        <v>0</v>
      </c>
      <c r="D60" s="390"/>
      <c r="E60" s="390">
        <f t="shared" si="19"/>
        <v>0</v>
      </c>
    </row>
    <row r="61" spans="1:5" ht="12" customHeight="1" x14ac:dyDescent="0.25">
      <c r="A61" s="386">
        <v>11</v>
      </c>
      <c r="B61" s="386" t="s">
        <v>119</v>
      </c>
      <c r="C61" s="390">
        <v>0</v>
      </c>
      <c r="D61" s="390"/>
      <c r="E61" s="390">
        <f t="shared" si="19"/>
        <v>0</v>
      </c>
    </row>
    <row r="62" spans="1:5" ht="12" customHeight="1" x14ac:dyDescent="0.25">
      <c r="A62" s="386">
        <v>12</v>
      </c>
      <c r="B62" s="386" t="s">
        <v>121</v>
      </c>
      <c r="C62" s="390">
        <v>0</v>
      </c>
      <c r="D62" s="390">
        <v>6306</v>
      </c>
      <c r="E62" s="390">
        <f t="shared" si="19"/>
        <v>6306</v>
      </c>
    </row>
    <row r="63" spans="1:5" ht="12" customHeight="1" x14ac:dyDescent="0.25">
      <c r="C63" s="390">
        <f t="shared" ref="C63:D63" si="20">SUM(C51:C62)</f>
        <v>10748018</v>
      </c>
      <c r="D63" s="390">
        <f t="shared" si="20"/>
        <v>12079630</v>
      </c>
      <c r="E63" s="390">
        <f t="shared" si="19"/>
        <v>22827648</v>
      </c>
    </row>
    <row r="64" spans="1:5"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000"/>
  <sheetViews>
    <sheetView workbookViewId="0"/>
  </sheetViews>
  <sheetFormatPr defaultColWidth="12.6328125" defaultRowHeight="15" customHeight="1" x14ac:dyDescent="0.25"/>
  <cols>
    <col min="1" max="1" width="8.6328125" customWidth="1"/>
    <col min="2" max="2" width="30.36328125" customWidth="1"/>
    <col min="3" max="7" width="11.08984375" customWidth="1"/>
    <col min="8" max="8" width="13.08984375" customWidth="1"/>
    <col min="9" max="9" width="11.08984375" customWidth="1"/>
    <col min="10" max="10" width="8.6328125" customWidth="1"/>
    <col min="11" max="11" width="12.08984375" customWidth="1"/>
    <col min="12" max="18" width="8.6328125" customWidth="1"/>
  </cols>
  <sheetData>
    <row r="1" spans="1:18" ht="12" customHeight="1" x14ac:dyDescent="0.35">
      <c r="A1" s="400"/>
      <c r="B1" s="400"/>
      <c r="C1" s="400"/>
      <c r="D1" s="400"/>
      <c r="E1" s="400"/>
      <c r="F1" s="400"/>
      <c r="G1" s="400"/>
      <c r="H1" s="400"/>
      <c r="I1" s="400"/>
      <c r="J1" s="400"/>
      <c r="K1" s="400"/>
      <c r="L1" s="400"/>
      <c r="M1" s="400"/>
      <c r="N1" s="400"/>
      <c r="O1" s="400"/>
      <c r="P1" s="400"/>
      <c r="Q1" s="400"/>
      <c r="R1" s="400"/>
    </row>
    <row r="2" spans="1:18" ht="12" customHeight="1" x14ac:dyDescent="0.5">
      <c r="A2" s="400"/>
      <c r="B2" s="401" t="s">
        <v>1259</v>
      </c>
      <c r="C2" s="400"/>
      <c r="D2" s="400"/>
      <c r="E2" s="400"/>
      <c r="F2" s="400"/>
      <c r="G2" s="400"/>
      <c r="H2" s="402"/>
      <c r="I2" s="400"/>
      <c r="J2" s="400"/>
      <c r="K2" s="400"/>
      <c r="L2" s="400"/>
      <c r="M2" s="400"/>
      <c r="N2" s="400"/>
      <c r="O2" s="400"/>
      <c r="P2" s="400"/>
      <c r="Q2" s="400"/>
      <c r="R2" s="400"/>
    </row>
    <row r="3" spans="1:18" ht="12" customHeight="1" x14ac:dyDescent="0.45">
      <c r="A3" s="400"/>
      <c r="B3" s="403" t="s">
        <v>1260</v>
      </c>
      <c r="C3" s="651">
        <v>176193665</v>
      </c>
      <c r="D3" s="543"/>
      <c r="E3" s="543"/>
      <c r="F3" s="400" t="s">
        <v>1241</v>
      </c>
      <c r="G3" s="400"/>
      <c r="H3" s="405"/>
      <c r="I3" s="405"/>
      <c r="J3" s="400"/>
      <c r="K3" s="400"/>
      <c r="L3" s="400"/>
      <c r="M3" s="400"/>
      <c r="N3" s="400"/>
      <c r="O3" s="400"/>
      <c r="P3" s="400"/>
      <c r="Q3" s="400"/>
      <c r="R3" s="400"/>
    </row>
    <row r="4" spans="1:18" ht="12" customHeight="1" x14ac:dyDescent="0.45">
      <c r="A4" s="400"/>
      <c r="B4" s="403"/>
      <c r="C4" s="406"/>
      <c r="D4" s="404"/>
      <c r="E4" s="404"/>
      <c r="F4" s="400"/>
      <c r="G4" s="400"/>
      <c r="H4" s="405"/>
      <c r="I4" s="405"/>
      <c r="J4" s="400"/>
      <c r="K4" s="400"/>
      <c r="L4" s="400"/>
      <c r="M4" s="400"/>
      <c r="N4" s="400"/>
      <c r="O4" s="400"/>
      <c r="P4" s="400"/>
      <c r="Q4" s="400"/>
      <c r="R4" s="400"/>
    </row>
    <row r="5" spans="1:18" ht="12" customHeight="1" x14ac:dyDescent="0.6">
      <c r="A5" s="652" t="s">
        <v>1261</v>
      </c>
      <c r="B5" s="543"/>
      <c r="C5" s="543"/>
      <c r="D5" s="543"/>
      <c r="E5" s="543"/>
      <c r="F5" s="543"/>
      <c r="G5" s="543"/>
      <c r="H5" s="543"/>
      <c r="I5" s="543"/>
      <c r="J5" s="543"/>
      <c r="K5" s="543"/>
      <c r="L5" s="543"/>
      <c r="M5" s="543"/>
      <c r="N5" s="543"/>
      <c r="O5" s="543"/>
      <c r="P5" s="400"/>
      <c r="Q5" s="400"/>
      <c r="R5" s="400"/>
    </row>
    <row r="6" spans="1:18" ht="12" customHeight="1" x14ac:dyDescent="0.25"/>
    <row r="7" spans="1:18" ht="12" customHeight="1" x14ac:dyDescent="0.45">
      <c r="A7" s="407" t="s">
        <v>1262</v>
      </c>
      <c r="B7" s="653" t="s">
        <v>1263</v>
      </c>
      <c r="C7" s="543"/>
      <c r="D7" s="408"/>
      <c r="E7" s="400"/>
      <c r="F7" s="400"/>
      <c r="G7" s="400"/>
      <c r="H7" s="408"/>
      <c r="I7" s="400"/>
      <c r="J7" s="400"/>
      <c r="K7" s="408"/>
      <c r="L7" s="400"/>
      <c r="M7" s="400"/>
      <c r="N7" s="408"/>
      <c r="O7" s="408"/>
      <c r="P7" s="400"/>
      <c r="Q7" s="400"/>
      <c r="R7" s="400"/>
    </row>
    <row r="8" spans="1:18" ht="12" customHeight="1" x14ac:dyDescent="0.35">
      <c r="A8" s="400"/>
      <c r="B8" s="409"/>
      <c r="C8" s="400"/>
      <c r="D8" s="408">
        <v>0</v>
      </c>
      <c r="E8" s="400"/>
      <c r="F8" s="400"/>
      <c r="G8" s="400"/>
      <c r="H8" s="400"/>
      <c r="I8" s="400"/>
      <c r="J8" s="400"/>
      <c r="K8" s="400"/>
      <c r="L8" s="400"/>
      <c r="M8" s="400"/>
      <c r="N8" s="400"/>
      <c r="O8" s="400"/>
      <c r="P8" s="400"/>
      <c r="Q8" s="400"/>
      <c r="R8" s="400"/>
    </row>
    <row r="9" spans="1:18" ht="12" customHeight="1" x14ac:dyDescent="0.35">
      <c r="A9" s="400"/>
      <c r="B9" s="654" t="s">
        <v>1264</v>
      </c>
      <c r="C9" s="655" t="s">
        <v>1265</v>
      </c>
      <c r="D9" s="635"/>
      <c r="E9" s="635"/>
      <c r="F9" s="635"/>
      <c r="G9" s="635"/>
      <c r="H9" s="635"/>
      <c r="I9" s="635"/>
      <c r="J9" s="635"/>
      <c r="K9" s="635"/>
      <c r="L9" s="635"/>
      <c r="M9" s="635"/>
      <c r="N9" s="656"/>
      <c r="O9" s="657" t="s">
        <v>1225</v>
      </c>
      <c r="P9" s="408"/>
      <c r="Q9" s="400"/>
      <c r="R9" s="400"/>
    </row>
    <row r="10" spans="1:18" ht="12" customHeight="1" x14ac:dyDescent="0.35">
      <c r="A10" s="400"/>
      <c r="B10" s="633"/>
      <c r="C10" s="410" t="s">
        <v>8</v>
      </c>
      <c r="D10" s="411" t="s">
        <v>9</v>
      </c>
      <c r="E10" s="411" t="s">
        <v>1266</v>
      </c>
      <c r="F10" s="411" t="s">
        <v>11</v>
      </c>
      <c r="G10" s="411" t="s">
        <v>12</v>
      </c>
      <c r="H10" s="411" t="s">
        <v>13</v>
      </c>
      <c r="I10" s="411" t="s">
        <v>597</v>
      </c>
      <c r="J10" s="411" t="s">
        <v>598</v>
      </c>
      <c r="K10" s="411" t="s">
        <v>599</v>
      </c>
      <c r="L10" s="411" t="s">
        <v>600</v>
      </c>
      <c r="M10" s="411" t="s">
        <v>601</v>
      </c>
      <c r="N10" s="412" t="s">
        <v>1267</v>
      </c>
      <c r="O10" s="633"/>
      <c r="P10" s="413"/>
      <c r="Q10" s="413"/>
      <c r="R10" s="400"/>
    </row>
    <row r="11" spans="1:18" ht="12" customHeight="1" x14ac:dyDescent="0.35">
      <c r="A11" s="414"/>
      <c r="B11" s="415" t="s">
        <v>48</v>
      </c>
      <c r="C11" s="416">
        <v>206059</v>
      </c>
      <c r="D11" s="416">
        <v>165225</v>
      </c>
      <c r="E11" s="417">
        <v>234626</v>
      </c>
      <c r="F11" s="416">
        <v>237999</v>
      </c>
      <c r="G11" s="416">
        <v>332800</v>
      </c>
      <c r="H11" s="416">
        <v>293732</v>
      </c>
      <c r="I11" s="416">
        <v>324823</v>
      </c>
      <c r="J11" s="416"/>
      <c r="K11" s="416"/>
      <c r="L11" s="416"/>
      <c r="M11" s="416"/>
      <c r="N11" s="416"/>
      <c r="O11" s="418"/>
      <c r="P11" s="414"/>
      <c r="Q11" s="414"/>
      <c r="R11" s="414"/>
    </row>
    <row r="12" spans="1:18" ht="12" customHeight="1" x14ac:dyDescent="0.35">
      <c r="A12" s="414"/>
      <c r="B12" s="415" t="s">
        <v>49</v>
      </c>
      <c r="C12" s="416">
        <v>163038</v>
      </c>
      <c r="D12" s="416">
        <v>127006</v>
      </c>
      <c r="E12" s="416">
        <v>250442</v>
      </c>
      <c r="F12" s="416">
        <v>271609</v>
      </c>
      <c r="G12" s="416">
        <v>463695</v>
      </c>
      <c r="H12" s="416">
        <v>417910</v>
      </c>
      <c r="I12" s="416">
        <v>476014</v>
      </c>
      <c r="J12" s="416"/>
      <c r="K12" s="416"/>
      <c r="L12" s="416"/>
      <c r="M12" s="416"/>
      <c r="N12" s="416"/>
      <c r="O12" s="418"/>
      <c r="P12" s="414"/>
      <c r="Q12" s="414"/>
      <c r="R12" s="414"/>
    </row>
    <row r="13" spans="1:18" ht="12" customHeight="1" x14ac:dyDescent="0.35">
      <c r="A13" s="414"/>
      <c r="B13" s="415" t="s">
        <v>54</v>
      </c>
      <c r="C13" s="416">
        <v>1718595</v>
      </c>
      <c r="D13" s="416">
        <v>1401427</v>
      </c>
      <c r="E13" s="416">
        <v>1806300</v>
      </c>
      <c r="F13" s="416">
        <v>1733095</v>
      </c>
      <c r="G13" s="416">
        <v>2749921</v>
      </c>
      <c r="H13" s="416">
        <v>2320871</v>
      </c>
      <c r="I13" s="416">
        <v>2586522</v>
      </c>
      <c r="J13" s="416"/>
      <c r="K13" s="416"/>
      <c r="L13" s="416"/>
      <c r="M13" s="416"/>
      <c r="N13" s="416"/>
      <c r="O13" s="418"/>
      <c r="P13" s="414"/>
      <c r="Q13" s="414"/>
      <c r="R13" s="414"/>
    </row>
    <row r="14" spans="1:18" ht="12" customHeight="1" x14ac:dyDescent="0.35">
      <c r="A14" s="414"/>
      <c r="B14" s="415" t="s">
        <v>1247</v>
      </c>
      <c r="C14" s="416">
        <v>233248</v>
      </c>
      <c r="D14" s="416">
        <v>190701</v>
      </c>
      <c r="E14" s="416">
        <v>238878</v>
      </c>
      <c r="F14" s="416">
        <v>189624</v>
      </c>
      <c r="G14" s="416">
        <v>299279</v>
      </c>
      <c r="H14" s="416">
        <v>293713</v>
      </c>
      <c r="I14" s="416">
        <v>329476</v>
      </c>
      <c r="J14" s="416"/>
      <c r="K14" s="416"/>
      <c r="L14" s="416"/>
      <c r="M14" s="416"/>
      <c r="N14" s="416"/>
      <c r="O14" s="418"/>
      <c r="P14" s="414"/>
      <c r="Q14" s="414"/>
      <c r="R14" s="414"/>
    </row>
    <row r="15" spans="1:18" ht="12" customHeight="1" x14ac:dyDescent="0.35">
      <c r="A15" s="414"/>
      <c r="B15" s="415" t="s">
        <v>1242</v>
      </c>
      <c r="C15" s="415">
        <v>0</v>
      </c>
      <c r="D15" s="415">
        <v>0</v>
      </c>
      <c r="E15" s="415">
        <v>0</v>
      </c>
      <c r="F15" s="415">
        <v>18849</v>
      </c>
      <c r="G15" s="419">
        <v>37219</v>
      </c>
      <c r="H15" s="419">
        <v>0</v>
      </c>
      <c r="I15" s="419">
        <v>0</v>
      </c>
      <c r="J15" s="419"/>
      <c r="K15" s="419"/>
      <c r="L15" s="419"/>
      <c r="M15" s="416"/>
      <c r="N15" s="416"/>
      <c r="O15" s="418"/>
      <c r="P15" s="414"/>
      <c r="Q15" s="414"/>
      <c r="R15" s="400"/>
    </row>
    <row r="16" spans="1:18" ht="12" customHeight="1" x14ac:dyDescent="0.35">
      <c r="A16" s="400"/>
      <c r="B16" s="650" t="s">
        <v>1225</v>
      </c>
      <c r="C16" s="420">
        <v>2320940</v>
      </c>
      <c r="D16" s="420">
        <v>1884359</v>
      </c>
      <c r="E16" s="420">
        <v>2530246</v>
      </c>
      <c r="F16" s="420">
        <v>2451176</v>
      </c>
      <c r="G16" s="420">
        <v>3882914</v>
      </c>
      <c r="H16" s="420">
        <v>3326226</v>
      </c>
      <c r="I16" s="420">
        <v>3716835</v>
      </c>
      <c r="J16" s="420">
        <v>0</v>
      </c>
      <c r="K16" s="420">
        <v>0</v>
      </c>
      <c r="L16" s="420">
        <v>0</v>
      </c>
      <c r="M16" s="421">
        <v>0</v>
      </c>
      <c r="N16" s="421">
        <v>0</v>
      </c>
      <c r="O16" s="422">
        <v>0</v>
      </c>
      <c r="P16" s="414"/>
      <c r="Q16" s="414"/>
      <c r="R16" s="400"/>
    </row>
    <row r="17" spans="1:18" ht="12" customHeight="1" x14ac:dyDescent="0.35">
      <c r="A17" s="409"/>
      <c r="B17" s="633"/>
      <c r="C17" s="659" t="s">
        <v>1268</v>
      </c>
      <c r="D17" s="660"/>
      <c r="E17" s="423">
        <v>6735545</v>
      </c>
      <c r="F17" s="659" t="s">
        <v>1269</v>
      </c>
      <c r="G17" s="660"/>
      <c r="H17" s="423">
        <v>16395861</v>
      </c>
      <c r="I17" s="659" t="s">
        <v>1270</v>
      </c>
      <c r="J17" s="660"/>
      <c r="K17" s="423">
        <v>20112696</v>
      </c>
      <c r="L17" s="659" t="s">
        <v>1271</v>
      </c>
      <c r="M17" s="660"/>
      <c r="N17" s="424">
        <v>20112696</v>
      </c>
      <c r="O17" s="425">
        <v>-20112696</v>
      </c>
      <c r="P17" s="426"/>
      <c r="Q17" s="409"/>
      <c r="R17" s="409"/>
    </row>
    <row r="18" spans="1:18" ht="12" customHeight="1" x14ac:dyDescent="0.35">
      <c r="A18" s="414"/>
      <c r="B18" s="409"/>
      <c r="C18" s="400"/>
      <c r="D18" s="400"/>
      <c r="E18" s="400"/>
      <c r="F18" s="400"/>
      <c r="G18" s="400"/>
      <c r="H18" s="408"/>
      <c r="I18" s="400"/>
      <c r="J18" s="400"/>
      <c r="K18" s="400"/>
      <c r="L18" s="400"/>
      <c r="M18" s="400"/>
      <c r="N18" s="400"/>
      <c r="O18" s="400"/>
      <c r="P18" s="408"/>
      <c r="Q18" s="408"/>
      <c r="R18" s="414"/>
    </row>
    <row r="19" spans="1:18" ht="12" customHeight="1" x14ac:dyDescent="0.45">
      <c r="A19" s="407" t="s">
        <v>1272</v>
      </c>
      <c r="B19" s="653" t="s">
        <v>1273</v>
      </c>
      <c r="C19" s="543"/>
      <c r="D19" s="400"/>
      <c r="E19" s="408"/>
      <c r="F19" s="427"/>
      <c r="G19" s="428"/>
      <c r="H19" s="400"/>
      <c r="I19" s="400"/>
      <c r="J19" s="400"/>
      <c r="K19" s="400"/>
      <c r="L19" s="400"/>
      <c r="M19" s="400"/>
      <c r="N19" s="400"/>
      <c r="O19" s="400"/>
      <c r="P19" s="429"/>
      <c r="Q19" s="429"/>
      <c r="R19" s="402"/>
    </row>
    <row r="20" spans="1:18" ht="12" customHeight="1" x14ac:dyDescent="0.35">
      <c r="A20" s="400"/>
      <c r="B20" s="409"/>
      <c r="C20" s="400"/>
      <c r="D20" s="400"/>
      <c r="E20" s="400"/>
      <c r="F20" s="400"/>
      <c r="G20" s="400"/>
      <c r="H20" s="400"/>
      <c r="I20" s="400"/>
      <c r="J20" s="400"/>
      <c r="K20" s="400"/>
      <c r="L20" s="400"/>
      <c r="M20" s="400"/>
      <c r="N20" s="400"/>
      <c r="O20" s="400"/>
      <c r="P20" s="400"/>
      <c r="Q20" s="400"/>
      <c r="R20" s="414"/>
    </row>
    <row r="21" spans="1:18" ht="12" customHeight="1" x14ac:dyDescent="0.35">
      <c r="A21" s="400"/>
      <c r="B21" s="654" t="s">
        <v>1264</v>
      </c>
      <c r="C21" s="655" t="s">
        <v>1274</v>
      </c>
      <c r="D21" s="635"/>
      <c r="E21" s="635"/>
      <c r="F21" s="635"/>
      <c r="G21" s="635"/>
      <c r="H21" s="635"/>
      <c r="I21" s="635"/>
      <c r="J21" s="635"/>
      <c r="K21" s="635"/>
      <c r="L21" s="635"/>
      <c r="M21" s="635"/>
      <c r="N21" s="656"/>
      <c r="O21" s="657" t="s">
        <v>1225</v>
      </c>
      <c r="P21" s="400"/>
      <c r="Q21" s="400"/>
      <c r="R21" s="414"/>
    </row>
    <row r="22" spans="1:18" ht="12" customHeight="1" x14ac:dyDescent="0.35">
      <c r="A22" s="400"/>
      <c r="B22" s="633"/>
      <c r="C22" s="430" t="s">
        <v>8</v>
      </c>
      <c r="D22" s="411" t="s">
        <v>9</v>
      </c>
      <c r="E22" s="411" t="s">
        <v>1266</v>
      </c>
      <c r="F22" s="411" t="s">
        <v>11</v>
      </c>
      <c r="G22" s="411" t="s">
        <v>12</v>
      </c>
      <c r="H22" s="411" t="s">
        <v>13</v>
      </c>
      <c r="I22" s="411" t="s">
        <v>597</v>
      </c>
      <c r="J22" s="411" t="s">
        <v>598</v>
      </c>
      <c r="K22" s="411" t="s">
        <v>599</v>
      </c>
      <c r="L22" s="411" t="s">
        <v>600</v>
      </c>
      <c r="M22" s="411" t="s">
        <v>601</v>
      </c>
      <c r="N22" s="431" t="s">
        <v>602</v>
      </c>
      <c r="O22" s="633"/>
      <c r="P22" s="400"/>
      <c r="Q22" s="400"/>
      <c r="R22" s="400"/>
    </row>
    <row r="23" spans="1:18" ht="12" customHeight="1" x14ac:dyDescent="0.35">
      <c r="A23" s="400"/>
      <c r="B23" s="432" t="s">
        <v>53</v>
      </c>
      <c r="C23" s="433">
        <v>14484406</v>
      </c>
      <c r="D23" s="433">
        <v>10498851</v>
      </c>
      <c r="E23" s="433">
        <v>15734662</v>
      </c>
      <c r="F23" s="433">
        <v>15890442</v>
      </c>
      <c r="G23" s="433">
        <v>17075071</v>
      </c>
      <c r="H23" s="433">
        <v>18325796</v>
      </c>
      <c r="I23" s="433">
        <v>19467362</v>
      </c>
      <c r="J23" s="433"/>
      <c r="K23" s="433"/>
      <c r="L23" s="433"/>
      <c r="M23" s="433"/>
      <c r="N23" s="434"/>
      <c r="O23" s="418"/>
      <c r="P23" s="400"/>
      <c r="Q23" s="400"/>
      <c r="R23" s="400"/>
    </row>
    <row r="24" spans="1:18" ht="12" customHeight="1" x14ac:dyDescent="0.35">
      <c r="A24" s="414"/>
      <c r="B24" s="432" t="s">
        <v>57</v>
      </c>
      <c r="C24" s="433">
        <v>291684</v>
      </c>
      <c r="D24" s="433">
        <v>220713</v>
      </c>
      <c r="E24" s="433">
        <v>290957</v>
      </c>
      <c r="F24" s="433">
        <v>236902</v>
      </c>
      <c r="G24" s="433">
        <v>440186</v>
      </c>
      <c r="H24" s="433">
        <v>423444</v>
      </c>
      <c r="I24" s="433">
        <v>447941</v>
      </c>
      <c r="J24" s="433"/>
      <c r="K24" s="433"/>
      <c r="L24" s="433"/>
      <c r="M24" s="433"/>
      <c r="N24" s="434"/>
      <c r="O24" s="418"/>
      <c r="P24" s="413"/>
      <c r="Q24" s="413"/>
      <c r="R24" s="400"/>
    </row>
    <row r="25" spans="1:18" ht="12" customHeight="1" x14ac:dyDescent="0.35">
      <c r="A25" s="414"/>
      <c r="B25" s="650" t="s">
        <v>1225</v>
      </c>
      <c r="C25" s="420">
        <v>14776090</v>
      </c>
      <c r="D25" s="420">
        <v>10719564</v>
      </c>
      <c r="E25" s="420">
        <v>16025619</v>
      </c>
      <c r="F25" s="420">
        <v>16127344</v>
      </c>
      <c r="G25" s="420">
        <v>17515257</v>
      </c>
      <c r="H25" s="420">
        <v>18749240</v>
      </c>
      <c r="I25" s="420">
        <v>19915303</v>
      </c>
      <c r="J25" s="420">
        <v>0</v>
      </c>
      <c r="K25" s="420">
        <v>0</v>
      </c>
      <c r="L25" s="420">
        <v>0</v>
      </c>
      <c r="M25" s="420">
        <v>0</v>
      </c>
      <c r="N25" s="420">
        <v>0</v>
      </c>
      <c r="O25" s="422">
        <v>0</v>
      </c>
      <c r="P25" s="413"/>
      <c r="Q25" s="413"/>
      <c r="R25" s="400"/>
    </row>
    <row r="26" spans="1:18" ht="12" customHeight="1" x14ac:dyDescent="0.35">
      <c r="A26" s="400"/>
      <c r="B26" s="633"/>
      <c r="C26" s="659" t="s">
        <v>1268</v>
      </c>
      <c r="D26" s="660"/>
      <c r="E26" s="435">
        <v>41521273</v>
      </c>
      <c r="F26" s="659" t="s">
        <v>1269</v>
      </c>
      <c r="G26" s="660"/>
      <c r="H26" s="435">
        <v>93913114</v>
      </c>
      <c r="I26" s="659" t="s">
        <v>1270</v>
      </c>
      <c r="J26" s="660"/>
      <c r="K26" s="435">
        <v>113828417</v>
      </c>
      <c r="L26" s="659" t="s">
        <v>1271</v>
      </c>
      <c r="M26" s="660"/>
      <c r="N26" s="436">
        <v>113828417</v>
      </c>
      <c r="O26" s="437"/>
      <c r="P26" s="438"/>
      <c r="Q26" s="438"/>
      <c r="R26" s="400"/>
    </row>
    <row r="27" spans="1:18" ht="12" customHeight="1" x14ac:dyDescent="0.35">
      <c r="A27" s="400"/>
      <c r="B27" s="400"/>
      <c r="C27" s="400"/>
      <c r="D27" s="400"/>
      <c r="E27" s="400"/>
      <c r="F27" s="400"/>
      <c r="G27" s="400"/>
      <c r="H27" s="408"/>
      <c r="I27" s="400"/>
      <c r="J27" s="400"/>
      <c r="K27" s="400"/>
      <c r="L27" s="400"/>
      <c r="M27" s="400"/>
      <c r="N27" s="400"/>
      <c r="O27" s="400"/>
      <c r="P27" s="400"/>
      <c r="Q27" s="400"/>
      <c r="R27" s="400"/>
    </row>
    <row r="28" spans="1:18" ht="12" customHeight="1" x14ac:dyDescent="0.45">
      <c r="A28" s="400"/>
      <c r="B28" s="439" t="s">
        <v>1275</v>
      </c>
      <c r="C28" s="400"/>
      <c r="D28" s="400"/>
      <c r="E28" s="400"/>
      <c r="F28" s="400"/>
      <c r="G28" s="400"/>
      <c r="H28" s="400"/>
      <c r="I28" s="400"/>
      <c r="J28" s="400"/>
      <c r="K28" s="400"/>
      <c r="L28" s="400"/>
      <c r="M28" s="400"/>
      <c r="N28" s="400"/>
      <c r="O28" s="400"/>
      <c r="P28" s="400"/>
      <c r="Q28" s="400"/>
      <c r="R28" s="400"/>
    </row>
    <row r="29" spans="1:18" ht="12" customHeight="1" x14ac:dyDescent="0.35">
      <c r="A29" s="400"/>
      <c r="B29" s="400"/>
      <c r="C29" s="408"/>
      <c r="D29" s="408"/>
      <c r="E29" s="408"/>
      <c r="F29" s="408"/>
      <c r="G29" s="408"/>
      <c r="H29" s="408"/>
      <c r="I29" s="408"/>
      <c r="J29" s="408"/>
      <c r="K29" s="408"/>
      <c r="L29" s="408"/>
      <c r="M29" s="400"/>
      <c r="N29" s="400"/>
      <c r="O29" s="400"/>
      <c r="P29" s="414"/>
      <c r="Q29" s="400"/>
      <c r="R29" s="400"/>
    </row>
    <row r="30" spans="1:18" ht="12" customHeight="1" x14ac:dyDescent="0.35">
      <c r="A30" s="400"/>
      <c r="B30" s="411" t="s">
        <v>1276</v>
      </c>
      <c r="C30" s="411" t="s">
        <v>1277</v>
      </c>
      <c r="D30" s="411" t="s">
        <v>1278</v>
      </c>
      <c r="E30" s="411" t="s">
        <v>1279</v>
      </c>
      <c r="F30" s="411" t="s">
        <v>1280</v>
      </c>
      <c r="G30" s="410" t="s">
        <v>1281</v>
      </c>
      <c r="H30" s="411" t="s">
        <v>1282</v>
      </c>
      <c r="I30" s="411" t="s">
        <v>1283</v>
      </c>
      <c r="J30" s="411" t="s">
        <v>1284</v>
      </c>
      <c r="K30" s="430" t="s">
        <v>1285</v>
      </c>
      <c r="L30" s="430" t="s">
        <v>1286</v>
      </c>
      <c r="M30" s="430" t="s">
        <v>1287</v>
      </c>
      <c r="N30" s="440" t="s">
        <v>1288</v>
      </c>
      <c r="O30" s="441" t="s">
        <v>1225</v>
      </c>
      <c r="P30" s="408"/>
      <c r="Q30" s="400"/>
      <c r="R30" s="400"/>
    </row>
    <row r="31" spans="1:18" ht="12" customHeight="1" x14ac:dyDescent="0.35">
      <c r="A31" s="400"/>
      <c r="B31" s="415" t="s">
        <v>1243</v>
      </c>
      <c r="C31" s="416">
        <v>489859</v>
      </c>
      <c r="D31" s="417">
        <v>344097</v>
      </c>
      <c r="E31" s="416">
        <v>610760</v>
      </c>
      <c r="F31" s="416">
        <v>598345</v>
      </c>
      <c r="G31" s="416">
        <v>1035282</v>
      </c>
      <c r="H31" s="416">
        <v>885862</v>
      </c>
      <c r="I31" s="416">
        <v>1081532</v>
      </c>
      <c r="J31" s="416"/>
      <c r="K31" s="416"/>
      <c r="L31" s="416"/>
      <c r="M31" s="416"/>
      <c r="N31" s="442"/>
      <c r="O31" s="418"/>
      <c r="P31" s="400"/>
      <c r="Q31" s="400"/>
      <c r="R31" s="400"/>
    </row>
    <row r="32" spans="1:18" ht="12" customHeight="1" x14ac:dyDescent="0.35">
      <c r="A32" s="400"/>
      <c r="B32" s="415" t="s">
        <v>1244</v>
      </c>
      <c r="C32" s="416">
        <v>41524</v>
      </c>
      <c r="D32" s="417">
        <v>32030</v>
      </c>
      <c r="E32" s="416">
        <v>50601</v>
      </c>
      <c r="F32" s="416">
        <v>60340</v>
      </c>
      <c r="G32" s="416">
        <v>123285</v>
      </c>
      <c r="H32" s="416">
        <v>86363</v>
      </c>
      <c r="I32" s="416">
        <v>119871</v>
      </c>
      <c r="J32" s="416"/>
      <c r="K32" s="416"/>
      <c r="L32" s="416"/>
      <c r="M32" s="416"/>
      <c r="N32" s="442"/>
      <c r="O32" s="418"/>
      <c r="P32" s="443"/>
      <c r="Q32" s="400"/>
      <c r="R32" s="400"/>
    </row>
    <row r="33" spans="1:16" ht="12" customHeight="1" x14ac:dyDescent="0.35">
      <c r="A33" s="400"/>
      <c r="B33" s="415" t="s">
        <v>1245</v>
      </c>
      <c r="C33" s="416">
        <v>550486</v>
      </c>
      <c r="D33" s="417">
        <v>418093</v>
      </c>
      <c r="E33" s="416">
        <v>673083</v>
      </c>
      <c r="F33" s="416">
        <v>726210</v>
      </c>
      <c r="G33" s="416">
        <v>1485308</v>
      </c>
      <c r="H33" s="416">
        <v>1042433</v>
      </c>
      <c r="I33" s="416">
        <v>1408119</v>
      </c>
      <c r="J33" s="416"/>
      <c r="K33" s="416"/>
      <c r="L33" s="416"/>
      <c r="M33" s="416"/>
      <c r="N33" s="442"/>
      <c r="O33" s="418"/>
      <c r="P33" s="443"/>
    </row>
    <row r="34" spans="1:16" ht="12" customHeight="1" x14ac:dyDescent="0.35">
      <c r="A34" s="400"/>
      <c r="B34" s="415" t="s">
        <v>1248</v>
      </c>
      <c r="C34" s="416">
        <v>0</v>
      </c>
      <c r="D34" s="417">
        <v>0</v>
      </c>
      <c r="E34" s="416">
        <v>0</v>
      </c>
      <c r="F34" s="416">
        <v>5389</v>
      </c>
      <c r="G34" s="416">
        <v>13716</v>
      </c>
      <c r="H34" s="416">
        <v>9029</v>
      </c>
      <c r="I34" s="416">
        <v>11730</v>
      </c>
      <c r="J34" s="416"/>
      <c r="K34" s="416"/>
      <c r="L34" s="416"/>
      <c r="M34" s="416"/>
      <c r="N34" s="442"/>
      <c r="O34" s="418"/>
      <c r="P34" s="443"/>
    </row>
    <row r="35" spans="1:16" ht="12" customHeight="1" x14ac:dyDescent="0.35">
      <c r="A35" s="400"/>
      <c r="B35" s="415" t="s">
        <v>1249</v>
      </c>
      <c r="C35" s="416">
        <v>0</v>
      </c>
      <c r="D35" s="417">
        <v>0</v>
      </c>
      <c r="E35" s="416">
        <v>0</v>
      </c>
      <c r="F35" s="444">
        <v>0</v>
      </c>
      <c r="G35" s="444">
        <v>0</v>
      </c>
      <c r="H35" s="444">
        <v>0</v>
      </c>
      <c r="I35" s="444">
        <v>0</v>
      </c>
      <c r="J35" s="416"/>
      <c r="K35" s="416"/>
      <c r="L35" s="416"/>
      <c r="M35" s="416"/>
      <c r="N35" s="442"/>
      <c r="O35" s="418"/>
      <c r="P35" s="408"/>
    </row>
    <row r="36" spans="1:16" ht="12" customHeight="1" x14ac:dyDescent="0.35">
      <c r="A36" s="400"/>
      <c r="B36" s="415" t="s">
        <v>1250</v>
      </c>
      <c r="C36" s="416">
        <v>11981</v>
      </c>
      <c r="D36" s="417">
        <v>10103</v>
      </c>
      <c r="E36" s="416">
        <v>11873</v>
      </c>
      <c r="F36" s="416">
        <v>36657</v>
      </c>
      <c r="G36" s="416">
        <v>85954</v>
      </c>
      <c r="H36" s="416">
        <v>65928</v>
      </c>
      <c r="I36" s="416">
        <v>78906</v>
      </c>
      <c r="J36" s="416"/>
      <c r="K36" s="416"/>
      <c r="L36" s="416"/>
      <c r="M36" s="416"/>
      <c r="N36" s="442"/>
      <c r="O36" s="418"/>
      <c r="P36" s="408"/>
    </row>
    <row r="37" spans="1:16" ht="12" customHeight="1" x14ac:dyDescent="0.35">
      <c r="A37" s="400"/>
      <c r="B37" s="415" t="s">
        <v>1251</v>
      </c>
      <c r="C37" s="416">
        <v>0</v>
      </c>
      <c r="D37" s="417">
        <v>0</v>
      </c>
      <c r="E37" s="416">
        <v>0</v>
      </c>
      <c r="F37" s="416">
        <v>0</v>
      </c>
      <c r="G37" s="416">
        <v>0</v>
      </c>
      <c r="H37" s="416">
        <v>0</v>
      </c>
      <c r="I37" s="416">
        <v>0</v>
      </c>
      <c r="J37" s="416"/>
      <c r="K37" s="416"/>
      <c r="L37" s="416"/>
      <c r="M37" s="416"/>
      <c r="N37" s="442"/>
      <c r="O37" s="418"/>
      <c r="P37" s="408"/>
    </row>
    <row r="38" spans="1:16" ht="12" customHeight="1" x14ac:dyDescent="0.35">
      <c r="A38" s="400"/>
      <c r="B38" s="415" t="s">
        <v>1246</v>
      </c>
      <c r="C38" s="416">
        <v>617</v>
      </c>
      <c r="D38" s="417">
        <v>272</v>
      </c>
      <c r="E38" s="416">
        <v>544</v>
      </c>
      <c r="F38" s="416">
        <v>2074</v>
      </c>
      <c r="G38" s="416">
        <v>3777</v>
      </c>
      <c r="H38" s="416">
        <v>1516</v>
      </c>
      <c r="I38" s="416">
        <v>2542</v>
      </c>
      <c r="J38" s="416"/>
      <c r="K38" s="416"/>
      <c r="L38" s="416"/>
      <c r="M38" s="416"/>
      <c r="N38" s="442"/>
      <c r="O38" s="418"/>
      <c r="P38" s="400"/>
    </row>
    <row r="39" spans="1:16" ht="12" customHeight="1" x14ac:dyDescent="0.35">
      <c r="A39" s="414"/>
      <c r="B39" s="662" t="s">
        <v>1225</v>
      </c>
      <c r="C39" s="445">
        <v>1094467</v>
      </c>
      <c r="D39" s="445">
        <v>804595</v>
      </c>
      <c r="E39" s="445">
        <v>1346861</v>
      </c>
      <c r="F39" s="445">
        <v>1429015</v>
      </c>
      <c r="G39" s="445">
        <v>2747322</v>
      </c>
      <c r="H39" s="445">
        <v>2091131</v>
      </c>
      <c r="I39" s="445">
        <v>2702700</v>
      </c>
      <c r="J39" s="445">
        <v>0</v>
      </c>
      <c r="K39" s="445">
        <v>0</v>
      </c>
      <c r="L39" s="445">
        <v>0</v>
      </c>
      <c r="M39" s="445">
        <v>0</v>
      </c>
      <c r="N39" s="446">
        <v>0</v>
      </c>
      <c r="O39" s="447">
        <v>0</v>
      </c>
      <c r="P39" s="443"/>
    </row>
    <row r="40" spans="1:16" ht="12" customHeight="1" x14ac:dyDescent="0.35">
      <c r="A40" s="400"/>
      <c r="B40" s="663"/>
      <c r="C40" s="659" t="s">
        <v>1289</v>
      </c>
      <c r="D40" s="660"/>
      <c r="E40" s="448">
        <v>3245923</v>
      </c>
      <c r="F40" s="664" t="s">
        <v>1290</v>
      </c>
      <c r="G40" s="665"/>
      <c r="H40" s="449">
        <v>9513391</v>
      </c>
      <c r="I40" s="659" t="s">
        <v>1291</v>
      </c>
      <c r="J40" s="660"/>
      <c r="K40" s="449">
        <v>12216091</v>
      </c>
      <c r="L40" s="659" t="s">
        <v>1292</v>
      </c>
      <c r="M40" s="660"/>
      <c r="N40" s="449">
        <v>12216091</v>
      </c>
      <c r="O40" s="450">
        <v>-12216091</v>
      </c>
      <c r="P40" s="400"/>
    </row>
    <row r="41" spans="1:16" ht="12" customHeight="1" x14ac:dyDescent="0.35">
      <c r="A41" s="400"/>
      <c r="B41" s="400"/>
      <c r="C41" s="400"/>
      <c r="D41" s="400"/>
      <c r="E41" s="408"/>
      <c r="F41" s="427"/>
      <c r="G41" s="400"/>
      <c r="H41" s="408"/>
      <c r="I41" s="400"/>
      <c r="J41" s="400"/>
      <c r="K41" s="408"/>
      <c r="L41" s="400"/>
      <c r="M41" s="400"/>
      <c r="N41" s="400"/>
      <c r="O41" s="400"/>
      <c r="P41" s="408"/>
    </row>
    <row r="42" spans="1:16" ht="12" customHeight="1" x14ac:dyDescent="0.45">
      <c r="A42" s="407" t="s">
        <v>1293</v>
      </c>
      <c r="B42" s="439" t="s">
        <v>1294</v>
      </c>
      <c r="C42" s="400"/>
      <c r="D42" s="400"/>
      <c r="E42" s="400"/>
      <c r="F42" s="443"/>
      <c r="G42" s="400"/>
      <c r="H42" s="400"/>
      <c r="I42" s="400"/>
      <c r="J42" s="400"/>
      <c r="K42" s="400"/>
      <c r="L42" s="400"/>
      <c r="M42" s="400"/>
      <c r="N42" s="400"/>
      <c r="O42" s="400"/>
      <c r="P42" s="400"/>
    </row>
    <row r="43" spans="1:16" ht="12" customHeight="1" x14ac:dyDescent="0.25"/>
    <row r="44" spans="1:16" ht="12" customHeight="1" x14ac:dyDescent="0.35">
      <c r="A44" s="400"/>
      <c r="B44" s="411" t="s">
        <v>1295</v>
      </c>
      <c r="C44" s="451" t="s">
        <v>8</v>
      </c>
      <c r="D44" s="451" t="s">
        <v>9</v>
      </c>
      <c r="E44" s="451" t="s">
        <v>10</v>
      </c>
      <c r="F44" s="451" t="s">
        <v>11</v>
      </c>
      <c r="G44" s="451" t="s">
        <v>12</v>
      </c>
      <c r="H44" s="451" t="s">
        <v>13</v>
      </c>
      <c r="I44" s="451" t="s">
        <v>597</v>
      </c>
      <c r="J44" s="451" t="s">
        <v>598</v>
      </c>
      <c r="K44" s="451" t="s">
        <v>599</v>
      </c>
      <c r="L44" s="451" t="s">
        <v>600</v>
      </c>
      <c r="M44" s="451" t="s">
        <v>601</v>
      </c>
      <c r="N44" s="451" t="s">
        <v>602</v>
      </c>
      <c r="O44" s="452" t="s">
        <v>1225</v>
      </c>
      <c r="P44" s="400"/>
    </row>
    <row r="45" spans="1:16" ht="12" customHeight="1" x14ac:dyDescent="0.35">
      <c r="A45" s="414"/>
      <c r="B45" s="453" t="s">
        <v>1296</v>
      </c>
      <c r="C45" s="454">
        <v>193985</v>
      </c>
      <c r="D45" s="454">
        <v>146638</v>
      </c>
      <c r="E45" s="454">
        <v>195846</v>
      </c>
      <c r="F45" s="455">
        <v>166526</v>
      </c>
      <c r="G45" s="455">
        <v>352851</v>
      </c>
      <c r="H45" s="455">
        <v>260719</v>
      </c>
      <c r="I45" s="455">
        <v>286973</v>
      </c>
      <c r="J45" s="456"/>
      <c r="K45" s="456"/>
      <c r="L45" s="456"/>
      <c r="M45" s="457"/>
      <c r="N45" s="416"/>
      <c r="O45" s="418"/>
      <c r="P45" s="414"/>
    </row>
    <row r="46" spans="1:16" ht="12" customHeight="1" x14ac:dyDescent="0.35">
      <c r="A46" s="414"/>
      <c r="B46" s="453" t="s">
        <v>1297</v>
      </c>
      <c r="C46" s="416">
        <v>3633</v>
      </c>
      <c r="D46" s="416">
        <v>5001</v>
      </c>
      <c r="E46" s="416">
        <v>4382</v>
      </c>
      <c r="F46" s="456">
        <v>497</v>
      </c>
      <c r="G46" s="456">
        <v>4660</v>
      </c>
      <c r="H46" s="456">
        <v>2860</v>
      </c>
      <c r="I46" s="456">
        <v>4808</v>
      </c>
      <c r="J46" s="456"/>
      <c r="K46" s="458"/>
      <c r="L46" s="456"/>
      <c r="M46" s="456"/>
      <c r="N46" s="456"/>
      <c r="O46" s="418"/>
      <c r="P46" s="414"/>
    </row>
    <row r="47" spans="1:16" ht="12" customHeight="1" x14ac:dyDescent="0.35">
      <c r="A47" s="414"/>
      <c r="B47" s="453" t="s">
        <v>1298</v>
      </c>
      <c r="C47" s="416">
        <v>12383</v>
      </c>
      <c r="D47" s="416">
        <v>12845</v>
      </c>
      <c r="E47" s="416">
        <v>14154</v>
      </c>
      <c r="F47" s="456">
        <v>11036</v>
      </c>
      <c r="G47" s="456">
        <v>26462</v>
      </c>
      <c r="H47" s="459">
        <v>19763</v>
      </c>
      <c r="I47" s="459">
        <v>16868</v>
      </c>
      <c r="J47" s="456"/>
      <c r="K47" s="456"/>
      <c r="L47" s="460"/>
      <c r="M47" s="460"/>
      <c r="N47" s="460"/>
      <c r="O47" s="418"/>
      <c r="P47" s="414"/>
    </row>
    <row r="48" spans="1:16" ht="12" customHeight="1" x14ac:dyDescent="0.35">
      <c r="A48" s="414"/>
      <c r="B48" s="453" t="s">
        <v>1299</v>
      </c>
      <c r="C48" s="416">
        <v>3793</v>
      </c>
      <c r="D48" s="416">
        <v>4164</v>
      </c>
      <c r="E48" s="416">
        <v>5139</v>
      </c>
      <c r="F48" s="459">
        <v>4799</v>
      </c>
      <c r="G48" s="459">
        <v>6939</v>
      </c>
      <c r="H48" s="459">
        <v>6833</v>
      </c>
      <c r="I48" s="459">
        <v>2353</v>
      </c>
      <c r="J48" s="460"/>
      <c r="K48" s="460"/>
      <c r="L48" s="460"/>
      <c r="M48" s="460"/>
      <c r="N48" s="460"/>
      <c r="O48" s="418"/>
      <c r="P48" s="414"/>
    </row>
    <row r="49" spans="1:16" ht="12" customHeight="1" x14ac:dyDescent="0.35">
      <c r="A49" s="414"/>
      <c r="B49" s="453" t="s">
        <v>1300</v>
      </c>
      <c r="C49" s="456">
        <v>0</v>
      </c>
      <c r="D49" s="456">
        <v>0</v>
      </c>
      <c r="E49" s="456">
        <v>0</v>
      </c>
      <c r="F49" s="460">
        <v>0</v>
      </c>
      <c r="G49" s="460">
        <v>0</v>
      </c>
      <c r="H49" s="459">
        <v>0</v>
      </c>
      <c r="I49" s="459">
        <v>0</v>
      </c>
      <c r="J49" s="460"/>
      <c r="K49" s="460"/>
      <c r="L49" s="460"/>
      <c r="M49" s="460"/>
      <c r="N49" s="460"/>
      <c r="O49" s="418"/>
      <c r="P49" s="414"/>
    </row>
    <row r="50" spans="1:16" ht="12" customHeight="1" x14ac:dyDescent="0.35">
      <c r="A50" s="414"/>
      <c r="B50" s="453" t="s">
        <v>1301</v>
      </c>
      <c r="C50" s="456">
        <v>5783</v>
      </c>
      <c r="D50" s="456">
        <v>5132</v>
      </c>
      <c r="E50" s="456">
        <v>5575</v>
      </c>
      <c r="F50" s="456">
        <v>3865</v>
      </c>
      <c r="G50" s="456">
        <v>8550</v>
      </c>
      <c r="H50" s="456">
        <v>9905</v>
      </c>
      <c r="I50" s="456">
        <v>8018</v>
      </c>
      <c r="J50" s="460"/>
      <c r="K50" s="460"/>
      <c r="L50" s="460"/>
      <c r="M50" s="460"/>
      <c r="N50" s="460"/>
      <c r="O50" s="418"/>
      <c r="P50" s="414"/>
    </row>
    <row r="51" spans="1:16" ht="12" customHeight="1" x14ac:dyDescent="0.35">
      <c r="A51" s="414"/>
      <c r="B51" s="453" t="s">
        <v>1302</v>
      </c>
      <c r="C51" s="456">
        <v>0</v>
      </c>
      <c r="D51" s="456">
        <v>0</v>
      </c>
      <c r="E51" s="456">
        <v>0</v>
      </c>
      <c r="F51" s="456">
        <v>0</v>
      </c>
      <c r="G51" s="456">
        <v>0</v>
      </c>
      <c r="H51" s="456">
        <v>0</v>
      </c>
      <c r="I51" s="456">
        <v>0</v>
      </c>
      <c r="J51" s="460"/>
      <c r="K51" s="460"/>
      <c r="L51" s="460"/>
      <c r="M51" s="460"/>
      <c r="N51" s="460"/>
      <c r="O51" s="418"/>
      <c r="P51" s="414"/>
    </row>
    <row r="52" spans="1:16" ht="12" customHeight="1" x14ac:dyDescent="0.35">
      <c r="A52" s="414"/>
      <c r="B52" s="453" t="s">
        <v>1303</v>
      </c>
      <c r="C52" s="456">
        <v>0</v>
      </c>
      <c r="D52" s="456">
        <v>0</v>
      </c>
      <c r="E52" s="456">
        <v>0</v>
      </c>
      <c r="F52" s="456">
        <v>0</v>
      </c>
      <c r="G52" s="456">
        <v>0</v>
      </c>
      <c r="H52" s="456">
        <v>0</v>
      </c>
      <c r="I52" s="456">
        <v>0</v>
      </c>
      <c r="J52" s="460"/>
      <c r="K52" s="460"/>
      <c r="L52" s="460"/>
      <c r="M52" s="460"/>
      <c r="N52" s="460"/>
      <c r="O52" s="418"/>
      <c r="P52" s="414"/>
    </row>
    <row r="53" spans="1:16" ht="12" customHeight="1" x14ac:dyDescent="0.35">
      <c r="A53" s="400"/>
      <c r="B53" s="461" t="s">
        <v>1304</v>
      </c>
      <c r="C53" s="459">
        <v>0</v>
      </c>
      <c r="D53" s="459">
        <v>0</v>
      </c>
      <c r="E53" s="459">
        <v>0</v>
      </c>
      <c r="F53" s="459">
        <v>0</v>
      </c>
      <c r="G53" s="459">
        <v>0</v>
      </c>
      <c r="H53" s="459">
        <v>0</v>
      </c>
      <c r="I53" s="459">
        <v>0</v>
      </c>
      <c r="J53" s="459"/>
      <c r="K53" s="459"/>
      <c r="L53" s="459"/>
      <c r="M53" s="459"/>
      <c r="N53" s="459"/>
      <c r="O53" s="418"/>
      <c r="P53" s="414"/>
    </row>
    <row r="54" spans="1:16" ht="12" customHeight="1" x14ac:dyDescent="0.35">
      <c r="A54" s="400"/>
      <c r="B54" s="650" t="s">
        <v>1305</v>
      </c>
      <c r="C54" s="462">
        <v>219577</v>
      </c>
      <c r="D54" s="462">
        <v>173780</v>
      </c>
      <c r="E54" s="462">
        <v>225096</v>
      </c>
      <c r="F54" s="462">
        <v>186723</v>
      </c>
      <c r="G54" s="462">
        <v>399462</v>
      </c>
      <c r="H54" s="462">
        <v>300080</v>
      </c>
      <c r="I54" s="463">
        <v>319020</v>
      </c>
      <c r="J54" s="462">
        <v>0</v>
      </c>
      <c r="K54" s="462">
        <v>0</v>
      </c>
      <c r="L54" s="462">
        <v>0</v>
      </c>
      <c r="M54" s="462">
        <v>0</v>
      </c>
      <c r="N54" s="462">
        <v>0</v>
      </c>
      <c r="O54" s="464">
        <v>0</v>
      </c>
      <c r="P54" s="400"/>
    </row>
    <row r="55" spans="1:16" ht="12" customHeight="1" x14ac:dyDescent="0.35">
      <c r="A55" s="400"/>
      <c r="B55" s="633"/>
      <c r="C55" s="661" t="s">
        <v>1268</v>
      </c>
      <c r="D55" s="660"/>
      <c r="E55" s="465">
        <v>618453</v>
      </c>
      <c r="F55" s="661" t="s">
        <v>1269</v>
      </c>
      <c r="G55" s="660"/>
      <c r="H55" s="465">
        <v>1504718</v>
      </c>
      <c r="I55" s="661" t="s">
        <v>1270</v>
      </c>
      <c r="J55" s="660"/>
      <c r="K55" s="465">
        <v>1823738</v>
      </c>
      <c r="L55" s="661" t="s">
        <v>1271</v>
      </c>
      <c r="M55" s="660"/>
      <c r="N55" s="465">
        <v>1823738</v>
      </c>
      <c r="O55" s="464">
        <v>-1823738</v>
      </c>
      <c r="P55" s="400"/>
    </row>
    <row r="56" spans="1:16" ht="12" customHeight="1" x14ac:dyDescent="0.35">
      <c r="A56" s="400"/>
      <c r="B56" s="466"/>
      <c r="C56" s="467"/>
      <c r="D56" s="467"/>
      <c r="E56" s="467"/>
      <c r="F56" s="468"/>
      <c r="G56" s="467"/>
      <c r="H56" s="467"/>
      <c r="I56" s="467"/>
      <c r="J56" s="467"/>
      <c r="K56" s="467"/>
      <c r="L56" s="467"/>
      <c r="M56" s="467"/>
      <c r="N56" s="467"/>
      <c r="O56" s="467"/>
      <c r="P56" s="400"/>
    </row>
    <row r="57" spans="1:16" ht="12" customHeight="1" x14ac:dyDescent="0.45">
      <c r="A57" s="469" t="s">
        <v>1306</v>
      </c>
      <c r="B57" s="439" t="s">
        <v>1307</v>
      </c>
      <c r="C57" s="400"/>
      <c r="D57" s="400"/>
      <c r="E57" s="400"/>
      <c r="F57" s="400"/>
      <c r="G57" s="400"/>
      <c r="H57" s="400"/>
      <c r="I57" s="400"/>
      <c r="J57" s="400"/>
      <c r="K57" s="400"/>
      <c r="L57" s="400"/>
      <c r="M57" s="400"/>
      <c r="N57" s="400"/>
      <c r="O57" s="400"/>
      <c r="P57" s="400"/>
    </row>
    <row r="58" spans="1:16" ht="12" customHeight="1" x14ac:dyDescent="0.25"/>
    <row r="59" spans="1:16" ht="12" customHeight="1" x14ac:dyDescent="0.35">
      <c r="A59" s="400"/>
      <c r="B59" s="411" t="s">
        <v>1295</v>
      </c>
      <c r="C59" s="470" t="s">
        <v>8</v>
      </c>
      <c r="D59" s="470" t="s">
        <v>9</v>
      </c>
      <c r="E59" s="470" t="s">
        <v>10</v>
      </c>
      <c r="F59" s="470" t="s">
        <v>11</v>
      </c>
      <c r="G59" s="470" t="s">
        <v>12</v>
      </c>
      <c r="H59" s="470" t="s">
        <v>13</v>
      </c>
      <c r="I59" s="470" t="s">
        <v>597</v>
      </c>
      <c r="J59" s="470" t="s">
        <v>598</v>
      </c>
      <c r="K59" s="470" t="s">
        <v>599</v>
      </c>
      <c r="L59" s="470" t="s">
        <v>600</v>
      </c>
      <c r="M59" s="470" t="s">
        <v>601</v>
      </c>
      <c r="N59" s="470" t="s">
        <v>602</v>
      </c>
      <c r="O59" s="452" t="s">
        <v>1237</v>
      </c>
      <c r="P59" s="400"/>
    </row>
    <row r="60" spans="1:16" ht="12" customHeight="1" x14ac:dyDescent="0.35">
      <c r="A60" s="414"/>
      <c r="B60" s="453" t="s">
        <v>1308</v>
      </c>
      <c r="C60" s="456">
        <v>40432</v>
      </c>
      <c r="D60" s="456">
        <v>27132</v>
      </c>
      <c r="E60" s="456">
        <v>45428</v>
      </c>
      <c r="F60" s="456">
        <v>56191</v>
      </c>
      <c r="G60" s="456">
        <v>80716</v>
      </c>
      <c r="H60" s="456">
        <v>75542</v>
      </c>
      <c r="I60" s="456">
        <v>86070</v>
      </c>
      <c r="J60" s="456"/>
      <c r="K60" s="456"/>
      <c r="L60" s="471"/>
      <c r="M60" s="471"/>
      <c r="N60" s="471"/>
      <c r="O60" s="418"/>
      <c r="P60" s="414"/>
    </row>
    <row r="61" spans="1:16" ht="12" customHeight="1" x14ac:dyDescent="0.35">
      <c r="A61" s="414"/>
      <c r="B61" s="453" t="s">
        <v>1309</v>
      </c>
      <c r="C61" s="456">
        <v>20661</v>
      </c>
      <c r="D61" s="456">
        <v>15811</v>
      </c>
      <c r="E61" s="456">
        <v>22205</v>
      </c>
      <c r="F61" s="456">
        <v>21807</v>
      </c>
      <c r="G61" s="456">
        <v>28630</v>
      </c>
      <c r="H61" s="456">
        <v>24995</v>
      </c>
      <c r="I61" s="456">
        <v>26626</v>
      </c>
      <c r="J61" s="456"/>
      <c r="K61" s="456"/>
      <c r="L61" s="456"/>
      <c r="M61" s="456"/>
      <c r="N61" s="456"/>
      <c r="O61" s="418"/>
      <c r="P61" s="414"/>
    </row>
    <row r="62" spans="1:16" ht="12" customHeight="1" x14ac:dyDescent="0.35">
      <c r="A62" s="400"/>
      <c r="B62" s="650" t="s">
        <v>1305</v>
      </c>
      <c r="C62" s="465">
        <v>61093</v>
      </c>
      <c r="D62" s="465">
        <v>42943</v>
      </c>
      <c r="E62" s="465">
        <v>67633</v>
      </c>
      <c r="F62" s="465">
        <v>77998</v>
      </c>
      <c r="G62" s="465">
        <v>109346</v>
      </c>
      <c r="H62" s="465">
        <v>100537</v>
      </c>
      <c r="I62" s="472">
        <v>112696</v>
      </c>
      <c r="J62" s="465">
        <v>0</v>
      </c>
      <c r="K62" s="465">
        <v>0</v>
      </c>
      <c r="L62" s="465">
        <v>0</v>
      </c>
      <c r="M62" s="465">
        <v>0</v>
      </c>
      <c r="N62" s="465">
        <v>0</v>
      </c>
      <c r="O62" s="464">
        <v>0</v>
      </c>
      <c r="P62" s="414"/>
    </row>
    <row r="63" spans="1:16" ht="12" customHeight="1" x14ac:dyDescent="0.35">
      <c r="A63" s="400"/>
      <c r="B63" s="633"/>
      <c r="C63" s="661" t="s">
        <v>1268</v>
      </c>
      <c r="D63" s="660"/>
      <c r="E63" s="465">
        <v>171669</v>
      </c>
      <c r="F63" s="661" t="s">
        <v>1269</v>
      </c>
      <c r="G63" s="660"/>
      <c r="H63" s="465">
        <v>459550</v>
      </c>
      <c r="I63" s="661" t="s">
        <v>1270</v>
      </c>
      <c r="J63" s="660"/>
      <c r="K63" s="465">
        <v>572246</v>
      </c>
      <c r="L63" s="661" t="s">
        <v>1271</v>
      </c>
      <c r="M63" s="660"/>
      <c r="N63" s="465">
        <v>572246</v>
      </c>
      <c r="O63" s="464">
        <v>-572246</v>
      </c>
      <c r="P63" s="400"/>
    </row>
    <row r="64" spans="1:16" ht="12" customHeight="1" x14ac:dyDescent="0.35">
      <c r="A64" s="400"/>
      <c r="B64" s="400"/>
      <c r="C64" s="400"/>
      <c r="D64" s="400"/>
      <c r="E64" s="473"/>
      <c r="F64" s="427"/>
      <c r="G64" s="400"/>
      <c r="H64" s="473"/>
      <c r="I64" s="400"/>
      <c r="J64" s="400"/>
      <c r="K64" s="400"/>
      <c r="L64" s="400"/>
      <c r="M64" s="400"/>
      <c r="N64" s="400"/>
      <c r="O64" s="400"/>
      <c r="P64" s="400"/>
    </row>
    <row r="65" spans="1:15" ht="12" customHeight="1" x14ac:dyDescent="0.45">
      <c r="A65" s="469" t="s">
        <v>1310</v>
      </c>
      <c r="B65" s="439" t="s">
        <v>1311</v>
      </c>
      <c r="C65" s="400"/>
      <c r="D65" s="400"/>
      <c r="E65" s="400"/>
      <c r="F65" s="400"/>
      <c r="G65" s="400"/>
      <c r="H65" s="400"/>
      <c r="I65" s="400"/>
      <c r="J65" s="400"/>
      <c r="K65" s="400"/>
      <c r="L65" s="400"/>
      <c r="M65" s="400"/>
      <c r="N65" s="400"/>
      <c r="O65" s="400"/>
    </row>
    <row r="66" spans="1:15" ht="12" customHeight="1" x14ac:dyDescent="0.25"/>
    <row r="67" spans="1:15" ht="12" customHeight="1" x14ac:dyDescent="0.35">
      <c r="A67" s="400"/>
      <c r="B67" s="411" t="s">
        <v>1295</v>
      </c>
      <c r="C67" s="470" t="s">
        <v>8</v>
      </c>
      <c r="D67" s="470" t="s">
        <v>9</v>
      </c>
      <c r="E67" s="470" t="s">
        <v>10</v>
      </c>
      <c r="F67" s="470" t="s">
        <v>11</v>
      </c>
      <c r="G67" s="470" t="s">
        <v>12</v>
      </c>
      <c r="H67" s="470" t="s">
        <v>13</v>
      </c>
      <c r="I67" s="470" t="s">
        <v>597</v>
      </c>
      <c r="J67" s="470" t="s">
        <v>598</v>
      </c>
      <c r="K67" s="470" t="s">
        <v>599</v>
      </c>
      <c r="L67" s="470" t="s">
        <v>600</v>
      </c>
      <c r="M67" s="470" t="s">
        <v>601</v>
      </c>
      <c r="N67" s="470" t="s">
        <v>602</v>
      </c>
      <c r="O67" s="452" t="s">
        <v>1237</v>
      </c>
    </row>
    <row r="68" spans="1:15" ht="12" customHeight="1" x14ac:dyDescent="0.35">
      <c r="A68" s="400"/>
      <c r="B68" s="453" t="s">
        <v>1312</v>
      </c>
      <c r="C68" s="474">
        <v>1092508</v>
      </c>
      <c r="D68" s="456">
        <v>532671</v>
      </c>
      <c r="E68" s="456">
        <v>960406</v>
      </c>
      <c r="F68" s="456">
        <v>1147992</v>
      </c>
      <c r="G68" s="474">
        <v>1561680</v>
      </c>
      <c r="H68" s="456">
        <v>1914788</v>
      </c>
      <c r="I68" s="456">
        <v>1884108</v>
      </c>
      <c r="J68" s="456"/>
      <c r="K68" s="456"/>
      <c r="L68" s="471"/>
      <c r="M68" s="471"/>
      <c r="N68" s="471"/>
      <c r="O68" s="475"/>
    </row>
    <row r="69" spans="1:15" ht="12" customHeight="1" x14ac:dyDescent="0.35">
      <c r="A69" s="400"/>
      <c r="B69" s="650" t="s">
        <v>1305</v>
      </c>
      <c r="C69" s="465">
        <v>1092508</v>
      </c>
      <c r="D69" s="465">
        <v>532671</v>
      </c>
      <c r="E69" s="465">
        <v>960406</v>
      </c>
      <c r="F69" s="465">
        <v>1147992</v>
      </c>
      <c r="G69" s="465">
        <v>1561680</v>
      </c>
      <c r="H69" s="465">
        <v>1914788</v>
      </c>
      <c r="I69" s="472">
        <v>1884108</v>
      </c>
      <c r="J69" s="465">
        <v>0</v>
      </c>
      <c r="K69" s="465">
        <v>0</v>
      </c>
      <c r="L69" s="465">
        <v>0</v>
      </c>
      <c r="M69" s="465">
        <v>0</v>
      </c>
      <c r="N69" s="465">
        <v>0</v>
      </c>
      <c r="O69" s="464">
        <v>0</v>
      </c>
    </row>
    <row r="70" spans="1:15" ht="12" customHeight="1" x14ac:dyDescent="0.35">
      <c r="A70" s="400"/>
      <c r="B70" s="633"/>
      <c r="C70" s="661" t="s">
        <v>1268</v>
      </c>
      <c r="D70" s="660"/>
      <c r="E70" s="465">
        <v>2585585</v>
      </c>
      <c r="F70" s="661" t="s">
        <v>1269</v>
      </c>
      <c r="G70" s="660"/>
      <c r="H70" s="465">
        <v>7210045</v>
      </c>
      <c r="I70" s="661" t="s">
        <v>1270</v>
      </c>
      <c r="J70" s="660"/>
      <c r="K70" s="465">
        <v>9094153</v>
      </c>
      <c r="L70" s="661" t="s">
        <v>1271</v>
      </c>
      <c r="M70" s="660"/>
      <c r="N70" s="465">
        <v>9094153</v>
      </c>
      <c r="O70" s="464">
        <v>-9094153</v>
      </c>
    </row>
    <row r="71" spans="1:15" ht="12" customHeight="1" x14ac:dyDescent="0.35">
      <c r="A71" s="400"/>
      <c r="B71" s="400"/>
      <c r="C71" s="400"/>
      <c r="D71" s="400"/>
      <c r="E71" s="400"/>
      <c r="F71" s="427"/>
      <c r="G71" s="400"/>
      <c r="H71" s="400"/>
      <c r="I71" s="400"/>
      <c r="J71" s="400"/>
      <c r="K71" s="400"/>
      <c r="L71" s="400"/>
      <c r="M71" s="400"/>
      <c r="N71" s="400"/>
      <c r="O71" s="400"/>
    </row>
    <row r="72" spans="1:15" ht="12" customHeight="1" x14ac:dyDescent="0.45">
      <c r="A72" s="407" t="s">
        <v>1313</v>
      </c>
      <c r="B72" s="439" t="s">
        <v>1314</v>
      </c>
      <c r="C72" s="400"/>
      <c r="D72" s="400"/>
      <c r="E72" s="400"/>
      <c r="F72" s="400"/>
      <c r="G72" s="400"/>
      <c r="H72" s="400"/>
      <c r="I72" s="400"/>
      <c r="J72" s="400"/>
      <c r="K72" s="400"/>
      <c r="L72" s="400"/>
      <c r="M72" s="400"/>
      <c r="N72" s="400"/>
      <c r="O72" s="400"/>
    </row>
    <row r="73" spans="1:15" ht="12" customHeight="1" x14ac:dyDescent="0.25"/>
    <row r="74" spans="1:15" ht="12" customHeight="1" x14ac:dyDescent="0.35">
      <c r="A74" s="400"/>
      <c r="B74" s="411" t="s">
        <v>1295</v>
      </c>
      <c r="C74" s="470" t="s">
        <v>8</v>
      </c>
      <c r="D74" s="470" t="s">
        <v>9</v>
      </c>
      <c r="E74" s="470" t="s">
        <v>10</v>
      </c>
      <c r="F74" s="470" t="s">
        <v>11</v>
      </c>
      <c r="G74" s="470" t="s">
        <v>12</v>
      </c>
      <c r="H74" s="470" t="s">
        <v>13</v>
      </c>
      <c r="I74" s="470" t="s">
        <v>597</v>
      </c>
      <c r="J74" s="470" t="s">
        <v>598</v>
      </c>
      <c r="K74" s="470" t="s">
        <v>599</v>
      </c>
      <c r="L74" s="470" t="s">
        <v>600</v>
      </c>
      <c r="M74" s="470" t="s">
        <v>601</v>
      </c>
      <c r="N74" s="470" t="s">
        <v>602</v>
      </c>
      <c r="O74" s="452" t="s">
        <v>1237</v>
      </c>
    </row>
    <row r="75" spans="1:15" ht="12" customHeight="1" x14ac:dyDescent="0.35">
      <c r="A75" s="400"/>
      <c r="B75" s="476" t="s">
        <v>1315</v>
      </c>
      <c r="C75" s="456">
        <v>39240</v>
      </c>
      <c r="D75" s="456">
        <v>23578</v>
      </c>
      <c r="E75" s="456">
        <v>36921</v>
      </c>
      <c r="F75" s="456">
        <v>40436</v>
      </c>
      <c r="G75" s="456">
        <v>52928</v>
      </c>
      <c r="H75" s="456">
        <v>59790</v>
      </c>
      <c r="I75" s="456">
        <v>55460</v>
      </c>
      <c r="J75" s="456"/>
      <c r="K75" s="456"/>
      <c r="L75" s="456"/>
      <c r="M75" s="471"/>
      <c r="N75" s="471"/>
      <c r="O75" s="475"/>
    </row>
    <row r="76" spans="1:15" ht="12" customHeight="1" x14ac:dyDescent="0.35">
      <c r="A76" s="400"/>
      <c r="B76" s="650" t="s">
        <v>1305</v>
      </c>
      <c r="C76" s="465">
        <v>39240</v>
      </c>
      <c r="D76" s="465">
        <v>23578</v>
      </c>
      <c r="E76" s="465">
        <v>36921</v>
      </c>
      <c r="F76" s="465">
        <v>40436</v>
      </c>
      <c r="G76" s="465">
        <v>52928</v>
      </c>
      <c r="H76" s="465">
        <v>59790</v>
      </c>
      <c r="I76" s="465">
        <v>55460</v>
      </c>
      <c r="J76" s="465">
        <v>0</v>
      </c>
      <c r="K76" s="465">
        <v>0</v>
      </c>
      <c r="L76" s="465">
        <v>0</v>
      </c>
      <c r="M76" s="465">
        <v>0</v>
      </c>
      <c r="N76" s="465">
        <v>0</v>
      </c>
      <c r="O76" s="464">
        <v>0</v>
      </c>
    </row>
    <row r="77" spans="1:15" ht="12" customHeight="1" x14ac:dyDescent="0.35">
      <c r="A77" s="400"/>
      <c r="B77" s="633"/>
      <c r="C77" s="661" t="s">
        <v>1268</v>
      </c>
      <c r="D77" s="660"/>
      <c r="E77" s="465">
        <v>99739</v>
      </c>
      <c r="F77" s="661" t="s">
        <v>1269</v>
      </c>
      <c r="G77" s="660"/>
      <c r="H77" s="465">
        <v>252893</v>
      </c>
      <c r="I77" s="661" t="s">
        <v>1270</v>
      </c>
      <c r="J77" s="660"/>
      <c r="K77" s="465">
        <v>308353</v>
      </c>
      <c r="L77" s="661" t="s">
        <v>1271</v>
      </c>
      <c r="M77" s="660"/>
      <c r="N77" s="465">
        <v>308353</v>
      </c>
      <c r="O77" s="464">
        <v>-308353</v>
      </c>
    </row>
    <row r="78" spans="1:15" ht="12" customHeight="1" x14ac:dyDescent="0.25"/>
    <row r="79" spans="1:15" ht="12" customHeight="1" x14ac:dyDescent="0.35">
      <c r="A79" s="400"/>
      <c r="B79" s="411" t="s">
        <v>1236</v>
      </c>
      <c r="C79" s="470" t="s">
        <v>8</v>
      </c>
      <c r="D79" s="470" t="s">
        <v>9</v>
      </c>
      <c r="E79" s="470" t="s">
        <v>10</v>
      </c>
      <c r="F79" s="470" t="s">
        <v>11</v>
      </c>
      <c r="G79" s="470" t="s">
        <v>12</v>
      </c>
      <c r="H79" s="470" t="s">
        <v>13</v>
      </c>
      <c r="I79" s="470" t="s">
        <v>597</v>
      </c>
      <c r="J79" s="470" t="s">
        <v>598</v>
      </c>
      <c r="K79" s="470" t="s">
        <v>599</v>
      </c>
      <c r="L79" s="470" t="s">
        <v>600</v>
      </c>
      <c r="M79" s="470" t="s">
        <v>601</v>
      </c>
      <c r="N79" s="470" t="s">
        <v>602</v>
      </c>
      <c r="O79" s="477"/>
    </row>
    <row r="80" spans="1:15" ht="12" customHeight="1" x14ac:dyDescent="0.35">
      <c r="A80" s="400"/>
      <c r="B80" s="478" t="s">
        <v>1316</v>
      </c>
      <c r="C80" s="479">
        <v>19603915</v>
      </c>
      <c r="D80" s="479">
        <v>14181490</v>
      </c>
      <c r="E80" s="479">
        <v>21192782</v>
      </c>
      <c r="F80" s="479">
        <v>21460684</v>
      </c>
      <c r="G80" s="479">
        <v>26268909</v>
      </c>
      <c r="H80" s="479">
        <v>26541792</v>
      </c>
      <c r="I80" s="479">
        <v>28706122</v>
      </c>
      <c r="J80" s="479">
        <v>0</v>
      </c>
      <c r="K80" s="479">
        <v>0</v>
      </c>
      <c r="L80" s="479">
        <v>0</v>
      </c>
      <c r="M80" s="479">
        <v>0</v>
      </c>
      <c r="N80" s="479">
        <v>0</v>
      </c>
      <c r="O80" s="480"/>
    </row>
    <row r="81" spans="2:18" ht="12" customHeight="1" x14ac:dyDescent="0.35">
      <c r="B81" s="481" t="s">
        <v>1317</v>
      </c>
      <c r="C81" s="661" t="s">
        <v>1268</v>
      </c>
      <c r="D81" s="660"/>
      <c r="E81" s="465">
        <v>54978187</v>
      </c>
      <c r="F81" s="661" t="s">
        <v>1269</v>
      </c>
      <c r="G81" s="660"/>
      <c r="H81" s="465">
        <v>129249572</v>
      </c>
      <c r="I81" s="661" t="s">
        <v>1270</v>
      </c>
      <c r="J81" s="660"/>
      <c r="K81" s="465">
        <v>157955694</v>
      </c>
      <c r="L81" s="482" t="s">
        <v>1271</v>
      </c>
      <c r="M81" s="483">
        <v>0</v>
      </c>
      <c r="N81" s="465">
        <v>157955694</v>
      </c>
      <c r="O81" s="484"/>
      <c r="P81" s="400"/>
      <c r="Q81" s="400"/>
      <c r="R81" s="400"/>
    </row>
    <row r="82" spans="2:18" ht="12" customHeight="1" x14ac:dyDescent="0.35">
      <c r="B82" s="400"/>
      <c r="C82" s="400"/>
      <c r="D82" s="408"/>
      <c r="E82" s="408"/>
      <c r="F82" s="408"/>
      <c r="G82" s="408"/>
      <c r="H82" s="400"/>
      <c r="I82" s="400"/>
      <c r="J82" s="400"/>
      <c r="K82" s="400"/>
      <c r="L82" s="400"/>
      <c r="M82" s="400"/>
      <c r="N82" s="400"/>
      <c r="O82" s="400"/>
      <c r="P82" s="400"/>
      <c r="Q82" s="400"/>
      <c r="R82" s="400"/>
    </row>
    <row r="83" spans="2:18" ht="12" customHeight="1" x14ac:dyDescent="0.45">
      <c r="B83" s="408"/>
      <c r="C83" s="408" t="e">
        <f>#REF!</f>
        <v>#REF!</v>
      </c>
      <c r="D83" s="408" t="e">
        <f>#REF!</f>
        <v>#REF!</v>
      </c>
      <c r="E83" s="408" t="e">
        <f>#REF!</f>
        <v>#REF!</v>
      </c>
      <c r="F83" s="408" t="e">
        <f>#REF!</f>
        <v>#REF!</v>
      </c>
      <c r="G83" s="408" t="e">
        <f>#REF!</f>
        <v>#REF!</v>
      </c>
      <c r="H83" s="408" t="e">
        <f>#REF!</f>
        <v>#REF!</v>
      </c>
      <c r="I83" s="408"/>
      <c r="J83" s="408"/>
      <c r="K83" s="408"/>
      <c r="L83" s="485" t="s">
        <v>1260</v>
      </c>
      <c r="M83" s="438"/>
      <c r="N83" s="405">
        <v>151815820</v>
      </c>
      <c r="O83" s="408"/>
      <c r="P83" s="486" t="s">
        <v>1318</v>
      </c>
      <c r="Q83" s="486"/>
      <c r="R83" s="487">
        <v>9634316</v>
      </c>
    </row>
    <row r="84" spans="2:18" ht="12" customHeight="1" x14ac:dyDescent="0.35">
      <c r="B84" s="400"/>
      <c r="C84" s="488"/>
      <c r="D84" s="488"/>
      <c r="E84" s="488"/>
      <c r="F84" s="488"/>
      <c r="G84" s="488"/>
      <c r="H84" s="488" t="e">
        <f>SUM(C83:H83)</f>
        <v>#REF!</v>
      </c>
      <c r="I84" s="488"/>
      <c r="J84" s="488"/>
      <c r="K84" s="488"/>
      <c r="L84" s="485" t="s">
        <v>1319</v>
      </c>
      <c r="M84" s="400"/>
      <c r="N84" s="489">
        <v>157955694</v>
      </c>
      <c r="O84" s="408"/>
      <c r="P84" s="400"/>
      <c r="Q84" s="400"/>
      <c r="R84" s="473">
        <v>167590010</v>
      </c>
    </row>
    <row r="85" spans="2:18" ht="12" customHeight="1" x14ac:dyDescent="0.35">
      <c r="B85" s="400"/>
      <c r="C85" s="400"/>
      <c r="D85" s="400"/>
      <c r="E85" s="400"/>
      <c r="F85" s="400"/>
      <c r="G85" s="400"/>
      <c r="H85" s="400"/>
      <c r="I85" s="400"/>
      <c r="J85" s="400"/>
      <c r="K85" s="400"/>
      <c r="L85" s="485" t="s">
        <v>1320</v>
      </c>
      <c r="M85" s="413"/>
      <c r="N85" s="490">
        <v>1.0404429129981301</v>
      </c>
      <c r="O85" s="490">
        <v>1.0404429129981301</v>
      </c>
      <c r="P85" s="400"/>
      <c r="Q85" s="400"/>
      <c r="R85" s="400"/>
    </row>
    <row r="86" spans="2:18" ht="12" customHeight="1" x14ac:dyDescent="0.35">
      <c r="B86" s="400"/>
      <c r="C86" s="400"/>
      <c r="D86" s="400"/>
      <c r="E86" s="400"/>
      <c r="F86" s="491"/>
      <c r="G86" s="426"/>
      <c r="H86" s="426"/>
      <c r="I86" s="426"/>
      <c r="J86" s="426"/>
      <c r="K86" s="426"/>
      <c r="L86" s="426"/>
      <c r="M86" s="400"/>
      <c r="N86" s="400"/>
      <c r="O86" s="400"/>
      <c r="P86" s="400"/>
      <c r="Q86" s="400"/>
      <c r="R86" s="400"/>
    </row>
    <row r="87" spans="2:18" ht="12" customHeight="1" x14ac:dyDescent="0.35">
      <c r="B87" s="400"/>
      <c r="C87" s="452" t="s">
        <v>8</v>
      </c>
      <c r="D87" s="452" t="s">
        <v>9</v>
      </c>
      <c r="E87" s="452" t="s">
        <v>10</v>
      </c>
      <c r="F87" s="452" t="s">
        <v>11</v>
      </c>
      <c r="G87" s="452" t="s">
        <v>12</v>
      </c>
      <c r="H87" s="452" t="s">
        <v>13</v>
      </c>
      <c r="I87" s="452" t="s">
        <v>597</v>
      </c>
      <c r="J87" s="452" t="s">
        <v>598</v>
      </c>
      <c r="K87" s="452" t="s">
        <v>599</v>
      </c>
      <c r="L87" s="452" t="s">
        <v>600</v>
      </c>
      <c r="M87" s="452" t="s">
        <v>601</v>
      </c>
      <c r="N87" s="452" t="s">
        <v>602</v>
      </c>
      <c r="O87" s="400"/>
      <c r="P87" s="400"/>
      <c r="Q87" s="400"/>
      <c r="R87" s="400"/>
    </row>
    <row r="88" spans="2:18" ht="12" customHeight="1" x14ac:dyDescent="0.35">
      <c r="B88" s="492" t="s">
        <v>43</v>
      </c>
      <c r="C88" s="400">
        <v>0</v>
      </c>
      <c r="D88" s="400">
        <v>0</v>
      </c>
      <c r="E88" s="400">
        <v>0</v>
      </c>
      <c r="F88" s="400">
        <v>18849</v>
      </c>
      <c r="G88" s="400">
        <v>37219</v>
      </c>
      <c r="H88" s="400">
        <v>0</v>
      </c>
      <c r="I88" s="400">
        <v>0</v>
      </c>
      <c r="J88" s="400">
        <v>0</v>
      </c>
      <c r="K88" s="400">
        <v>0</v>
      </c>
      <c r="L88" s="400">
        <v>0</v>
      </c>
      <c r="M88" s="400">
        <v>0</v>
      </c>
      <c r="N88" s="400">
        <v>0</v>
      </c>
      <c r="O88" s="400"/>
      <c r="P88" s="400"/>
      <c r="Q88" s="400"/>
      <c r="R88" s="400"/>
    </row>
    <row r="89" spans="2:18" ht="12" customHeight="1" x14ac:dyDescent="0.35">
      <c r="B89" s="492" t="s">
        <v>1243</v>
      </c>
      <c r="C89" s="408">
        <v>489859</v>
      </c>
      <c r="D89" s="408">
        <v>344097</v>
      </c>
      <c r="E89" s="408">
        <v>610760</v>
      </c>
      <c r="F89" s="408">
        <v>598345</v>
      </c>
      <c r="G89" s="408">
        <v>1035282</v>
      </c>
      <c r="H89" s="408">
        <v>885862</v>
      </c>
      <c r="I89" s="408">
        <v>1081532</v>
      </c>
      <c r="J89" s="408">
        <v>0</v>
      </c>
      <c r="K89" s="408">
        <v>0</v>
      </c>
      <c r="L89" s="408">
        <v>0</v>
      </c>
      <c r="M89" s="408">
        <v>0</v>
      </c>
      <c r="N89" s="408">
        <v>0</v>
      </c>
      <c r="O89" s="400"/>
      <c r="P89" s="400"/>
      <c r="Q89" s="400"/>
      <c r="R89" s="400"/>
    </row>
    <row r="90" spans="2:18" ht="12" customHeight="1" x14ac:dyDescent="0.35">
      <c r="B90" s="492" t="s">
        <v>1244</v>
      </c>
      <c r="C90" s="408">
        <v>41524</v>
      </c>
      <c r="D90" s="408">
        <v>32030</v>
      </c>
      <c r="E90" s="408">
        <v>50601</v>
      </c>
      <c r="F90" s="408">
        <v>60340</v>
      </c>
      <c r="G90" s="408">
        <v>123285</v>
      </c>
      <c r="H90" s="408">
        <v>86363</v>
      </c>
      <c r="I90" s="408">
        <v>119871</v>
      </c>
      <c r="J90" s="408">
        <v>0</v>
      </c>
      <c r="K90" s="408">
        <v>0</v>
      </c>
      <c r="L90" s="408">
        <v>0</v>
      </c>
      <c r="M90" s="408">
        <v>0</v>
      </c>
      <c r="N90" s="408">
        <v>0</v>
      </c>
      <c r="O90" s="400"/>
      <c r="P90" s="400"/>
      <c r="Q90" s="400"/>
      <c r="R90" s="400"/>
    </row>
    <row r="91" spans="2:18" ht="12" customHeight="1" x14ac:dyDescent="0.35">
      <c r="B91" s="492" t="s">
        <v>1245</v>
      </c>
      <c r="C91" s="408">
        <v>550486</v>
      </c>
      <c r="D91" s="408">
        <v>418093</v>
      </c>
      <c r="E91" s="408">
        <v>673083</v>
      </c>
      <c r="F91" s="408">
        <v>726210</v>
      </c>
      <c r="G91" s="408">
        <v>1485308</v>
      </c>
      <c r="H91" s="408">
        <v>1042433</v>
      </c>
      <c r="I91" s="408">
        <v>1408119</v>
      </c>
      <c r="J91" s="408">
        <v>0</v>
      </c>
      <c r="K91" s="408">
        <v>0</v>
      </c>
      <c r="L91" s="408">
        <v>0</v>
      </c>
      <c r="M91" s="408">
        <v>0</v>
      </c>
      <c r="N91" s="408">
        <v>0</v>
      </c>
      <c r="O91" s="400"/>
      <c r="P91" s="400"/>
      <c r="Q91" s="400"/>
      <c r="R91" s="400"/>
    </row>
    <row r="92" spans="2:18" ht="12" customHeight="1" x14ac:dyDescent="0.35">
      <c r="B92" s="493" t="s">
        <v>48</v>
      </c>
      <c r="C92" s="408">
        <v>206059</v>
      </c>
      <c r="D92" s="408">
        <v>165225</v>
      </c>
      <c r="E92" s="408">
        <v>234626</v>
      </c>
      <c r="F92" s="408">
        <v>237999</v>
      </c>
      <c r="G92" s="408">
        <v>332800</v>
      </c>
      <c r="H92" s="408">
        <v>293732</v>
      </c>
      <c r="I92" s="408">
        <v>324823</v>
      </c>
      <c r="J92" s="408">
        <v>0</v>
      </c>
      <c r="K92" s="408">
        <v>0</v>
      </c>
      <c r="L92" s="408">
        <v>0</v>
      </c>
      <c r="M92" s="408">
        <v>0</v>
      </c>
      <c r="N92" s="408">
        <v>0</v>
      </c>
      <c r="O92" s="400"/>
      <c r="P92" s="400"/>
      <c r="Q92" s="400"/>
      <c r="R92" s="400"/>
    </row>
    <row r="93" spans="2:18" ht="12" customHeight="1" x14ac:dyDescent="0.35">
      <c r="B93" s="494" t="s">
        <v>49</v>
      </c>
      <c r="C93" s="408">
        <v>163038</v>
      </c>
      <c r="D93" s="408">
        <v>127006</v>
      </c>
      <c r="E93" s="408">
        <v>250442</v>
      </c>
      <c r="F93" s="408">
        <v>271609</v>
      </c>
      <c r="G93" s="408">
        <v>463695</v>
      </c>
      <c r="H93" s="408">
        <v>417910</v>
      </c>
      <c r="I93" s="408">
        <v>476014</v>
      </c>
      <c r="J93" s="408">
        <v>0</v>
      </c>
      <c r="K93" s="408">
        <v>0</v>
      </c>
      <c r="L93" s="408">
        <v>0</v>
      </c>
      <c r="M93" s="408">
        <v>0</v>
      </c>
      <c r="N93" s="408">
        <v>0</v>
      </c>
      <c r="O93" s="400"/>
      <c r="P93" s="400"/>
      <c r="Q93" s="400"/>
      <c r="R93" s="400"/>
    </row>
    <row r="94" spans="2:18" ht="12" customHeight="1" x14ac:dyDescent="0.35">
      <c r="B94" s="494" t="s">
        <v>1321</v>
      </c>
      <c r="C94" s="408">
        <v>617</v>
      </c>
      <c r="D94" s="408">
        <v>272</v>
      </c>
      <c r="E94" s="408">
        <v>544</v>
      </c>
      <c r="F94" s="408">
        <v>2074</v>
      </c>
      <c r="G94" s="408">
        <v>3777</v>
      </c>
      <c r="H94" s="408">
        <v>1516</v>
      </c>
      <c r="I94" s="408">
        <v>2542</v>
      </c>
      <c r="J94" s="408">
        <v>0</v>
      </c>
      <c r="K94" s="408">
        <v>0</v>
      </c>
      <c r="L94" s="408">
        <v>0</v>
      </c>
      <c r="M94" s="408">
        <v>0</v>
      </c>
      <c r="N94" s="408">
        <v>0</v>
      </c>
      <c r="O94" s="400"/>
      <c r="P94" s="400"/>
      <c r="Q94" s="400"/>
      <c r="R94" s="400"/>
    </row>
    <row r="95" spans="2:18" ht="12" customHeight="1" x14ac:dyDescent="0.35">
      <c r="B95" s="495" t="s">
        <v>1322</v>
      </c>
      <c r="C95" s="496">
        <v>1451583</v>
      </c>
      <c r="D95" s="496">
        <v>1086723</v>
      </c>
      <c r="E95" s="496">
        <v>1820056</v>
      </c>
      <c r="F95" s="496">
        <v>1915426</v>
      </c>
      <c r="G95" s="496">
        <v>3481366</v>
      </c>
      <c r="H95" s="496">
        <v>2727816</v>
      </c>
      <c r="I95" s="496">
        <v>3412901</v>
      </c>
      <c r="J95" s="496">
        <v>0</v>
      </c>
      <c r="K95" s="496">
        <v>0</v>
      </c>
      <c r="L95" s="496">
        <v>0</v>
      </c>
      <c r="M95" s="496">
        <v>0</v>
      </c>
      <c r="N95" s="496">
        <v>0</v>
      </c>
      <c r="O95" s="473">
        <v>15895871</v>
      </c>
      <c r="P95" s="400"/>
      <c r="Q95" s="400"/>
      <c r="R95" s="400"/>
    </row>
    <row r="96" spans="2:18" ht="12" customHeight="1" x14ac:dyDescent="0.35">
      <c r="B96" s="497"/>
      <c r="C96" s="400"/>
      <c r="D96" s="400"/>
      <c r="E96" s="400"/>
      <c r="F96" s="400"/>
      <c r="G96" s="400"/>
      <c r="H96" s="400"/>
      <c r="I96" s="400"/>
      <c r="J96" s="400"/>
      <c r="K96" s="400"/>
      <c r="L96" s="491"/>
      <c r="M96" s="400"/>
      <c r="N96" s="400"/>
      <c r="O96" s="400"/>
      <c r="P96" s="400"/>
      <c r="Q96" s="400"/>
      <c r="R96" s="400"/>
    </row>
    <row r="97" spans="2:15" ht="12" customHeight="1" x14ac:dyDescent="0.35">
      <c r="B97" s="494"/>
      <c r="C97" s="400"/>
      <c r="D97" s="400"/>
      <c r="E97" s="400"/>
      <c r="F97" s="400"/>
      <c r="G97" s="400"/>
      <c r="H97" s="400"/>
      <c r="I97" s="400"/>
      <c r="J97" s="400"/>
      <c r="K97" s="400"/>
      <c r="L97" s="491"/>
      <c r="M97" s="400"/>
      <c r="N97" s="400"/>
      <c r="O97" s="400"/>
    </row>
    <row r="98" spans="2:15" ht="12" customHeight="1" x14ac:dyDescent="0.35">
      <c r="B98" s="497" t="s">
        <v>54</v>
      </c>
      <c r="C98" s="408">
        <v>1718595</v>
      </c>
      <c r="D98" s="408">
        <v>1401427</v>
      </c>
      <c r="E98" s="408">
        <v>1806300</v>
      </c>
      <c r="F98" s="408">
        <v>1733095</v>
      </c>
      <c r="G98" s="408">
        <v>2749921</v>
      </c>
      <c r="H98" s="408">
        <v>2320871</v>
      </c>
      <c r="I98" s="408">
        <v>2586522</v>
      </c>
      <c r="J98" s="408">
        <v>0</v>
      </c>
      <c r="K98" s="408">
        <v>0</v>
      </c>
      <c r="L98" s="408">
        <v>0</v>
      </c>
      <c r="M98" s="408">
        <v>0</v>
      </c>
      <c r="N98" s="408">
        <v>0</v>
      </c>
      <c r="O98" s="400"/>
    </row>
    <row r="99" spans="2:15" ht="12" customHeight="1" x14ac:dyDescent="0.35">
      <c r="B99" s="497" t="s">
        <v>55</v>
      </c>
      <c r="C99" s="408">
        <v>233248</v>
      </c>
      <c r="D99" s="408">
        <v>190701</v>
      </c>
      <c r="E99" s="408">
        <v>238878</v>
      </c>
      <c r="F99" s="408">
        <v>189624</v>
      </c>
      <c r="G99" s="408">
        <v>299279</v>
      </c>
      <c r="H99" s="408">
        <v>293713</v>
      </c>
      <c r="I99" s="408">
        <v>329476</v>
      </c>
      <c r="J99" s="408">
        <v>0</v>
      </c>
      <c r="K99" s="408">
        <v>0</v>
      </c>
      <c r="L99" s="408">
        <v>0</v>
      </c>
      <c r="M99" s="408">
        <v>0</v>
      </c>
      <c r="N99" s="408">
        <v>0</v>
      </c>
      <c r="O99" s="400"/>
    </row>
    <row r="100" spans="2:15" ht="12" customHeight="1" x14ac:dyDescent="0.35">
      <c r="B100" s="497" t="s">
        <v>1248</v>
      </c>
      <c r="C100" s="408">
        <v>0</v>
      </c>
      <c r="D100" s="408">
        <v>0</v>
      </c>
      <c r="E100" s="408">
        <v>0</v>
      </c>
      <c r="F100" s="408">
        <v>5389</v>
      </c>
      <c r="G100" s="408">
        <v>13716</v>
      </c>
      <c r="H100" s="408">
        <v>9029</v>
      </c>
      <c r="I100" s="408">
        <v>11730</v>
      </c>
      <c r="J100" s="408">
        <v>0</v>
      </c>
      <c r="K100" s="408">
        <v>0</v>
      </c>
      <c r="L100" s="408">
        <v>0</v>
      </c>
      <c r="M100" s="408">
        <v>0</v>
      </c>
      <c r="N100" s="408">
        <v>0</v>
      </c>
      <c r="O100" s="400"/>
    </row>
    <row r="101" spans="2:15" ht="12" customHeight="1" x14ac:dyDescent="0.35">
      <c r="B101" s="497" t="s">
        <v>1249</v>
      </c>
      <c r="C101" s="408">
        <v>0</v>
      </c>
      <c r="D101" s="408">
        <v>0</v>
      </c>
      <c r="E101" s="408">
        <v>0</v>
      </c>
      <c r="F101" s="408">
        <v>0</v>
      </c>
      <c r="G101" s="408">
        <v>0</v>
      </c>
      <c r="H101" s="408">
        <v>0</v>
      </c>
      <c r="I101" s="408">
        <v>0</v>
      </c>
      <c r="J101" s="408">
        <v>0</v>
      </c>
      <c r="K101" s="408">
        <v>0</v>
      </c>
      <c r="L101" s="408">
        <v>0</v>
      </c>
      <c r="M101" s="408">
        <v>0</v>
      </c>
      <c r="N101" s="408">
        <v>0</v>
      </c>
      <c r="O101" s="400"/>
    </row>
    <row r="102" spans="2:15" ht="12" customHeight="1" x14ac:dyDescent="0.35">
      <c r="B102" s="497" t="s">
        <v>1250</v>
      </c>
      <c r="C102" s="408">
        <v>11981</v>
      </c>
      <c r="D102" s="408">
        <v>10103</v>
      </c>
      <c r="E102" s="408">
        <v>11873</v>
      </c>
      <c r="F102" s="408">
        <v>36657</v>
      </c>
      <c r="G102" s="408">
        <v>85954</v>
      </c>
      <c r="H102" s="408">
        <v>65928</v>
      </c>
      <c r="I102" s="408">
        <v>78906</v>
      </c>
      <c r="J102" s="408">
        <v>0</v>
      </c>
      <c r="K102" s="408">
        <v>0</v>
      </c>
      <c r="L102" s="408">
        <v>0</v>
      </c>
      <c r="M102" s="408">
        <v>0</v>
      </c>
      <c r="N102" s="408">
        <v>0</v>
      </c>
      <c r="O102" s="400"/>
    </row>
    <row r="103" spans="2:15" ht="12" customHeight="1" x14ac:dyDescent="0.35">
      <c r="B103" s="497" t="s">
        <v>1323</v>
      </c>
      <c r="C103" s="408">
        <v>0</v>
      </c>
      <c r="D103" s="408">
        <v>0</v>
      </c>
      <c r="E103" s="408">
        <v>0</v>
      </c>
      <c r="F103" s="408">
        <v>0</v>
      </c>
      <c r="G103" s="408">
        <v>0</v>
      </c>
      <c r="H103" s="408">
        <v>0</v>
      </c>
      <c r="I103" s="408">
        <v>0</v>
      </c>
      <c r="J103" s="408">
        <v>0</v>
      </c>
      <c r="K103" s="408">
        <v>0</v>
      </c>
      <c r="L103" s="408">
        <v>0</v>
      </c>
      <c r="M103" s="408">
        <v>0</v>
      </c>
      <c r="N103" s="408">
        <v>0</v>
      </c>
      <c r="O103" s="400"/>
    </row>
    <row r="104" spans="2:15" ht="12" customHeight="1" x14ac:dyDescent="0.35">
      <c r="B104" s="498" t="s">
        <v>59</v>
      </c>
      <c r="C104" s="438">
        <v>1963824</v>
      </c>
      <c r="D104" s="438">
        <v>1602231</v>
      </c>
      <c r="E104" s="438">
        <v>2057051</v>
      </c>
      <c r="F104" s="438">
        <v>1964765</v>
      </c>
      <c r="G104" s="438">
        <v>3148870</v>
      </c>
      <c r="H104" s="438">
        <v>2689541</v>
      </c>
      <c r="I104" s="438">
        <v>3006634</v>
      </c>
      <c r="J104" s="438">
        <v>0</v>
      </c>
      <c r="K104" s="438">
        <v>0</v>
      </c>
      <c r="L104" s="438">
        <v>0</v>
      </c>
      <c r="M104" s="438">
        <v>0</v>
      </c>
      <c r="N104" s="438">
        <v>0</v>
      </c>
      <c r="O104" s="408">
        <v>16432916</v>
      </c>
    </row>
    <row r="105" spans="2:15" ht="12" customHeight="1" x14ac:dyDescent="0.35">
      <c r="B105" s="499"/>
      <c r="C105" s="400"/>
      <c r="D105" s="400"/>
      <c r="E105" s="400"/>
      <c r="F105" s="400"/>
      <c r="G105" s="400"/>
      <c r="H105" s="400"/>
      <c r="I105" s="400"/>
      <c r="J105" s="400"/>
      <c r="K105" s="400"/>
      <c r="L105" s="491"/>
      <c r="M105" s="400"/>
      <c r="N105" s="400"/>
      <c r="O105" s="400"/>
    </row>
    <row r="106" spans="2:15" ht="12" customHeight="1" x14ac:dyDescent="0.35">
      <c r="B106" s="499"/>
      <c r="C106" s="400"/>
      <c r="D106" s="400"/>
      <c r="E106" s="400"/>
      <c r="F106" s="400"/>
      <c r="G106" s="400"/>
      <c r="H106" s="400"/>
      <c r="I106" s="400"/>
      <c r="J106" s="400"/>
      <c r="K106" s="400"/>
      <c r="L106" s="491"/>
      <c r="M106" s="400"/>
      <c r="N106" s="400"/>
      <c r="O106" s="400"/>
    </row>
    <row r="107" spans="2:15" ht="12" customHeight="1" x14ac:dyDescent="0.35">
      <c r="B107" s="500" t="s">
        <v>59</v>
      </c>
      <c r="C107" s="408">
        <v>1963824</v>
      </c>
      <c r="D107" s="408">
        <v>1602231</v>
      </c>
      <c r="E107" s="408">
        <v>2057051</v>
      </c>
      <c r="F107" s="408">
        <v>1964765</v>
      </c>
      <c r="G107" s="408">
        <v>3148870</v>
      </c>
      <c r="H107" s="408">
        <v>2689541</v>
      </c>
      <c r="I107" s="408">
        <v>3006634</v>
      </c>
      <c r="J107" s="408">
        <v>0</v>
      </c>
      <c r="K107" s="408">
        <v>0</v>
      </c>
      <c r="L107" s="408">
        <v>0</v>
      </c>
      <c r="M107" s="408">
        <v>0</v>
      </c>
      <c r="N107" s="408">
        <v>0</v>
      </c>
      <c r="O107" s="400"/>
    </row>
    <row r="108" spans="2:15" ht="12" customHeight="1" x14ac:dyDescent="0.35">
      <c r="B108" s="500" t="s">
        <v>1324</v>
      </c>
      <c r="C108" s="473">
        <v>219577</v>
      </c>
      <c r="D108" s="473">
        <v>173780</v>
      </c>
      <c r="E108" s="473">
        <v>225096</v>
      </c>
      <c r="F108" s="473">
        <v>186723</v>
      </c>
      <c r="G108" s="473">
        <v>399462</v>
      </c>
      <c r="H108" s="473">
        <v>300080</v>
      </c>
      <c r="I108" s="473">
        <v>319020</v>
      </c>
      <c r="J108" s="473">
        <v>0</v>
      </c>
      <c r="K108" s="473">
        <v>0</v>
      </c>
      <c r="L108" s="473">
        <v>0</v>
      </c>
      <c r="M108" s="473">
        <v>0</v>
      </c>
      <c r="N108" s="473">
        <v>0</v>
      </c>
      <c r="O108" s="400"/>
    </row>
    <row r="109" spans="2:15" ht="12" customHeight="1" x14ac:dyDescent="0.35">
      <c r="B109" s="498" t="s">
        <v>606</v>
      </c>
      <c r="C109" s="438">
        <v>2183401</v>
      </c>
      <c r="D109" s="438">
        <v>1776011</v>
      </c>
      <c r="E109" s="438">
        <v>2282147</v>
      </c>
      <c r="F109" s="438">
        <v>2151488</v>
      </c>
      <c r="G109" s="438">
        <v>3548332</v>
      </c>
      <c r="H109" s="438">
        <v>2989621</v>
      </c>
      <c r="I109" s="438">
        <v>3325654</v>
      </c>
      <c r="J109" s="438">
        <v>0</v>
      </c>
      <c r="K109" s="438">
        <v>0</v>
      </c>
      <c r="L109" s="438">
        <v>0</v>
      </c>
      <c r="M109" s="438">
        <v>0</v>
      </c>
      <c r="N109" s="438">
        <v>0</v>
      </c>
      <c r="O109" s="408">
        <v>18256654</v>
      </c>
    </row>
    <row r="110" spans="2:15" ht="12" customHeight="1" x14ac:dyDescent="0.35">
      <c r="B110" s="400"/>
      <c r="C110" s="400"/>
      <c r="D110" s="400"/>
      <c r="E110" s="400"/>
      <c r="F110" s="400"/>
      <c r="G110" s="400"/>
      <c r="H110" s="400"/>
      <c r="I110" s="400"/>
      <c r="J110" s="400"/>
      <c r="K110" s="400"/>
      <c r="L110" s="491"/>
      <c r="M110" s="400"/>
      <c r="N110" s="400"/>
      <c r="O110" s="400"/>
    </row>
    <row r="111" spans="2:15" ht="12" customHeight="1" x14ac:dyDescent="0.35">
      <c r="B111" s="400"/>
      <c r="C111" s="400"/>
      <c r="D111" s="400"/>
      <c r="E111" s="400"/>
      <c r="F111" s="400"/>
      <c r="G111" s="400"/>
      <c r="H111" s="400"/>
      <c r="I111" s="400"/>
      <c r="J111" s="400"/>
      <c r="K111" s="400"/>
      <c r="L111" s="491"/>
      <c r="M111" s="400"/>
      <c r="N111" s="400"/>
      <c r="O111" s="400"/>
    </row>
    <row r="112" spans="2:15" ht="12" customHeight="1" x14ac:dyDescent="0.35">
      <c r="B112" s="400"/>
      <c r="C112" s="400"/>
      <c r="D112" s="400"/>
      <c r="E112" s="400"/>
      <c r="F112" s="400"/>
      <c r="G112" s="400"/>
      <c r="H112" s="400"/>
      <c r="I112" s="400"/>
      <c r="J112" s="400"/>
      <c r="K112" s="400"/>
      <c r="L112" s="491"/>
      <c r="M112" s="400"/>
      <c r="N112" s="400"/>
      <c r="O112" s="473">
        <v>50585441</v>
      </c>
    </row>
    <row r="113" spans="11:13" ht="12" customHeight="1" x14ac:dyDescent="0.35">
      <c r="K113" s="400"/>
      <c r="L113" s="491"/>
      <c r="M113" s="400"/>
    </row>
    <row r="114" spans="11:13" ht="12" customHeight="1" x14ac:dyDescent="0.35">
      <c r="K114" s="400"/>
      <c r="L114" s="491"/>
      <c r="M114" s="400"/>
    </row>
    <row r="115" spans="11:13" ht="12" customHeight="1" x14ac:dyDescent="0.35">
      <c r="K115" s="400"/>
      <c r="L115" s="491"/>
      <c r="M115" s="400"/>
    </row>
    <row r="116" spans="11:13" ht="12" customHeight="1" x14ac:dyDescent="0.35">
      <c r="K116" s="400"/>
      <c r="L116" s="491"/>
      <c r="M116" s="400"/>
    </row>
    <row r="117" spans="11:13" ht="12" customHeight="1" x14ac:dyDescent="0.35">
      <c r="K117" s="400"/>
      <c r="L117" s="414">
        <v>0</v>
      </c>
      <c r="M117" s="400"/>
    </row>
    <row r="118" spans="11:13" ht="12" customHeight="1" x14ac:dyDescent="0.35">
      <c r="K118" s="400"/>
      <c r="L118" s="400"/>
      <c r="M118" s="400"/>
    </row>
    <row r="119" spans="11:13" ht="12" customHeight="1" x14ac:dyDescent="0.25"/>
    <row r="120" spans="11:13" ht="12" customHeight="1" x14ac:dyDescent="0.25"/>
    <row r="121" spans="11:13" ht="12" customHeight="1" x14ac:dyDescent="0.25"/>
    <row r="122" spans="11:13" ht="12" customHeight="1" x14ac:dyDescent="0.25"/>
    <row r="123" spans="11:13" ht="12" customHeight="1" x14ac:dyDescent="0.25"/>
    <row r="124" spans="11:13" ht="12" customHeight="1" x14ac:dyDescent="0.25">
      <c r="K124" s="658"/>
      <c r="L124" s="543"/>
      <c r="M124" s="543"/>
    </row>
    <row r="125" spans="11:13" ht="12" customHeight="1" x14ac:dyDescent="0.35">
      <c r="K125" s="400"/>
      <c r="L125" s="400"/>
      <c r="M125" s="400"/>
    </row>
    <row r="126" spans="11:13" ht="12" customHeight="1" x14ac:dyDescent="0.35">
      <c r="K126" s="400"/>
      <c r="L126" s="409"/>
      <c r="M126" s="400"/>
    </row>
    <row r="127" spans="11:13" ht="12" customHeight="1" x14ac:dyDescent="0.25"/>
    <row r="128" spans="11:13"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9">
    <mergeCell ref="B69:B70"/>
    <mergeCell ref="C70:D70"/>
    <mergeCell ref="F70:G70"/>
    <mergeCell ref="I70:J70"/>
    <mergeCell ref="L70:M70"/>
    <mergeCell ref="C81:D81"/>
    <mergeCell ref="F81:G81"/>
    <mergeCell ref="I81:J81"/>
    <mergeCell ref="F63:G63"/>
    <mergeCell ref="I63:J63"/>
    <mergeCell ref="B76:B77"/>
    <mergeCell ref="C77:D77"/>
    <mergeCell ref="F77:G77"/>
    <mergeCell ref="I77:J77"/>
    <mergeCell ref="L77:M77"/>
    <mergeCell ref="O21:O22"/>
    <mergeCell ref="B25:B26"/>
    <mergeCell ref="C26:D26"/>
    <mergeCell ref="F26:G26"/>
    <mergeCell ref="B39:B40"/>
    <mergeCell ref="C40:D40"/>
    <mergeCell ref="F40:G40"/>
    <mergeCell ref="I40:J40"/>
    <mergeCell ref="L40:M40"/>
    <mergeCell ref="I26:J26"/>
    <mergeCell ref="L26:M26"/>
    <mergeCell ref="K124:M124"/>
    <mergeCell ref="C17:D17"/>
    <mergeCell ref="F17:G17"/>
    <mergeCell ref="B19:C19"/>
    <mergeCell ref="B21:B22"/>
    <mergeCell ref="C21:N21"/>
    <mergeCell ref="B54:B55"/>
    <mergeCell ref="C55:D55"/>
    <mergeCell ref="F55:G55"/>
    <mergeCell ref="I55:J55"/>
    <mergeCell ref="L55:M55"/>
    <mergeCell ref="B62:B63"/>
    <mergeCell ref="C63:D63"/>
    <mergeCell ref="L63:M63"/>
    <mergeCell ref="I17:J17"/>
    <mergeCell ref="L17:M17"/>
    <mergeCell ref="B16:B17"/>
    <mergeCell ref="C3:E3"/>
    <mergeCell ref="A5:O5"/>
    <mergeCell ref="B7:C7"/>
    <mergeCell ref="B9:B10"/>
    <mergeCell ref="C9:N9"/>
    <mergeCell ref="O9:O10"/>
  </mergeCells>
  <pageMargins left="0.7" right="0.7"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heetViews>
  <sheetFormatPr defaultColWidth="12.6328125" defaultRowHeight="15" customHeight="1" x14ac:dyDescent="0.25"/>
  <cols>
    <col min="1" max="1" width="2.6328125" customWidth="1"/>
    <col min="2" max="2" width="48.90625" customWidth="1"/>
    <col min="3" max="6" width="12.36328125" customWidth="1"/>
    <col min="7" max="7" width="15.36328125" customWidth="1"/>
    <col min="8" max="8" width="12.36328125" customWidth="1"/>
    <col min="9" max="9" width="14.08984375" customWidth="1"/>
    <col min="10" max="14" width="12.36328125" customWidth="1"/>
    <col min="15" max="15" width="12.90625" customWidth="1"/>
    <col min="16" max="16" width="4.08984375" customWidth="1"/>
    <col min="17" max="17" width="11.90625" customWidth="1"/>
    <col min="18" max="26" width="9" customWidth="1"/>
  </cols>
  <sheetData>
    <row r="1" spans="1:26" ht="14.25" customHeight="1" x14ac:dyDescent="0.5">
      <c r="A1" s="400"/>
      <c r="B1" s="401" t="s">
        <v>1325</v>
      </c>
      <c r="C1" s="501"/>
      <c r="D1" s="501"/>
      <c r="E1" s="501"/>
      <c r="F1" s="400"/>
      <c r="G1" s="386"/>
      <c r="H1" s="400"/>
      <c r="I1" s="400"/>
      <c r="J1" s="400"/>
      <c r="K1" s="400"/>
      <c r="L1" s="400"/>
      <c r="M1" s="400"/>
      <c r="N1" s="400"/>
      <c r="O1" s="400"/>
      <c r="P1" s="400"/>
      <c r="Q1" s="400"/>
      <c r="R1" s="400"/>
      <c r="S1" s="400"/>
      <c r="T1" s="400"/>
      <c r="U1" s="400"/>
      <c r="V1" s="400"/>
      <c r="W1" s="400"/>
      <c r="X1" s="400"/>
      <c r="Y1" s="400"/>
      <c r="Z1" s="400"/>
    </row>
    <row r="2" spans="1:26" ht="14.25" customHeight="1" x14ac:dyDescent="0.45">
      <c r="A2" s="400"/>
      <c r="B2" s="403" t="s">
        <v>1260</v>
      </c>
      <c r="C2" s="667">
        <v>58410237</v>
      </c>
      <c r="D2" s="543"/>
      <c r="E2" s="400" t="s">
        <v>101</v>
      </c>
      <c r="F2" s="667"/>
      <c r="G2" s="543"/>
      <c r="H2" s="400"/>
      <c r="I2" s="400"/>
      <c r="J2" s="400"/>
      <c r="K2" s="400"/>
      <c r="L2" s="400"/>
      <c r="M2" s="400"/>
      <c r="N2" s="400"/>
      <c r="O2" s="400"/>
      <c r="P2" s="400"/>
      <c r="Q2" s="400"/>
      <c r="R2" s="400"/>
      <c r="S2" s="400"/>
      <c r="T2" s="400"/>
      <c r="U2" s="400"/>
      <c r="V2" s="400"/>
      <c r="W2" s="400"/>
      <c r="X2" s="400"/>
      <c r="Y2" s="400"/>
      <c r="Z2" s="400"/>
    </row>
    <row r="3" spans="1:26" ht="23.5" x14ac:dyDescent="0.55000000000000004">
      <c r="A3" s="400"/>
      <c r="B3" s="502"/>
      <c r="C3" s="400"/>
      <c r="D3" s="400"/>
      <c r="E3" s="400"/>
      <c r="F3" s="400"/>
      <c r="G3" s="400"/>
      <c r="H3" s="400"/>
      <c r="I3" s="400"/>
      <c r="J3" s="386"/>
      <c r="K3" s="386"/>
      <c r="L3" s="400"/>
      <c r="M3" s="400"/>
      <c r="N3" s="400"/>
      <c r="O3" s="400"/>
      <c r="P3" s="400"/>
      <c r="Q3" s="400"/>
      <c r="R3" s="400"/>
      <c r="S3" s="400"/>
      <c r="T3" s="400"/>
      <c r="U3" s="400"/>
      <c r="V3" s="400"/>
      <c r="W3" s="400"/>
      <c r="X3" s="400"/>
      <c r="Y3" s="400"/>
      <c r="Z3" s="400"/>
    </row>
    <row r="4" spans="1:26" ht="14.25" customHeight="1" x14ac:dyDescent="0.35">
      <c r="A4" s="400"/>
      <c r="B4" s="668" t="s">
        <v>1326</v>
      </c>
      <c r="C4" s="543"/>
      <c r="D4" s="543"/>
      <c r="E4" s="543"/>
      <c r="F4" s="543"/>
      <c r="G4" s="543"/>
      <c r="H4" s="543"/>
      <c r="I4" s="543"/>
      <c r="J4" s="543"/>
      <c r="K4" s="543"/>
      <c r="L4" s="543"/>
      <c r="M4" s="543"/>
      <c r="N4" s="543"/>
      <c r="O4" s="400"/>
      <c r="P4" s="400"/>
      <c r="Q4" s="400"/>
      <c r="R4" s="400"/>
      <c r="S4" s="400"/>
      <c r="T4" s="400"/>
      <c r="U4" s="400"/>
      <c r="V4" s="400"/>
      <c r="W4" s="400"/>
      <c r="X4" s="400"/>
      <c r="Y4" s="400"/>
      <c r="Z4" s="400"/>
    </row>
    <row r="5" spans="1:26" ht="23.5" x14ac:dyDescent="0.55000000000000004">
      <c r="A5" s="400"/>
      <c r="B5" s="502"/>
      <c r="C5" s="400"/>
      <c r="D5" s="400"/>
      <c r="E5" s="400"/>
      <c r="F5" s="400"/>
      <c r="G5" s="400"/>
      <c r="H5" s="400"/>
      <c r="I5" s="400"/>
      <c r="J5" s="400"/>
      <c r="K5" s="400"/>
      <c r="L5" s="400"/>
      <c r="M5" s="400"/>
      <c r="N5" s="400"/>
      <c r="O5" s="400"/>
      <c r="P5" s="400"/>
      <c r="Q5" s="400"/>
      <c r="R5" s="400"/>
      <c r="S5" s="400"/>
      <c r="T5" s="400"/>
      <c r="U5" s="400"/>
      <c r="V5" s="400"/>
      <c r="W5" s="400"/>
      <c r="X5" s="400"/>
      <c r="Y5" s="400"/>
      <c r="Z5" s="400"/>
    </row>
    <row r="6" spans="1:26" ht="14.25" customHeight="1" x14ac:dyDescent="0.35">
      <c r="A6" s="400"/>
      <c r="B6" s="669" t="s">
        <v>1327</v>
      </c>
      <c r="C6" s="666" t="s">
        <v>8</v>
      </c>
      <c r="D6" s="666" t="s">
        <v>9</v>
      </c>
      <c r="E6" s="666" t="s">
        <v>10</v>
      </c>
      <c r="F6" s="666" t="s">
        <v>11</v>
      </c>
      <c r="G6" s="666" t="s">
        <v>12</v>
      </c>
      <c r="H6" s="666" t="s">
        <v>13</v>
      </c>
      <c r="I6" s="666" t="s">
        <v>597</v>
      </c>
      <c r="J6" s="666" t="s">
        <v>598</v>
      </c>
      <c r="K6" s="666" t="s">
        <v>599</v>
      </c>
      <c r="L6" s="666" t="s">
        <v>600</v>
      </c>
      <c r="M6" s="666" t="s">
        <v>601</v>
      </c>
      <c r="N6" s="666" t="s">
        <v>602</v>
      </c>
      <c r="O6" s="666" t="s">
        <v>1237</v>
      </c>
      <c r="P6" s="400"/>
      <c r="Q6" s="400"/>
      <c r="R6" s="400"/>
      <c r="S6" s="400"/>
      <c r="T6" s="400"/>
      <c r="U6" s="400"/>
      <c r="V6" s="400"/>
      <c r="W6" s="400"/>
      <c r="X6" s="400"/>
      <c r="Y6" s="400"/>
      <c r="Z6" s="400"/>
    </row>
    <row r="7" spans="1:26" ht="14.25" customHeight="1" x14ac:dyDescent="0.35">
      <c r="A7" s="400"/>
      <c r="B7" s="633"/>
      <c r="C7" s="633"/>
      <c r="D7" s="633"/>
      <c r="E7" s="633"/>
      <c r="F7" s="633"/>
      <c r="G7" s="633"/>
      <c r="H7" s="633"/>
      <c r="I7" s="633"/>
      <c r="J7" s="633"/>
      <c r="K7" s="633"/>
      <c r="L7" s="633"/>
      <c r="M7" s="633"/>
      <c r="N7" s="633"/>
      <c r="O7" s="633"/>
      <c r="P7" s="400"/>
      <c r="Q7" s="400"/>
      <c r="R7" s="400"/>
      <c r="S7" s="400"/>
      <c r="T7" s="400"/>
      <c r="U7" s="400"/>
      <c r="V7" s="400"/>
      <c r="W7" s="400"/>
      <c r="X7" s="400"/>
      <c r="Y7" s="400"/>
      <c r="Z7" s="400"/>
    </row>
    <row r="8" spans="1:26" ht="14.25" customHeight="1" x14ac:dyDescent="0.35">
      <c r="A8" s="400"/>
      <c r="B8" s="503" t="s">
        <v>1328</v>
      </c>
      <c r="C8" s="504">
        <v>126867.8904</v>
      </c>
      <c r="D8" s="504">
        <v>109400.7562</v>
      </c>
      <c r="E8" s="504">
        <v>135587.85380000001</v>
      </c>
      <c r="F8" s="504">
        <v>146321</v>
      </c>
      <c r="G8" s="504">
        <v>149071</v>
      </c>
      <c r="H8" s="504">
        <v>132686</v>
      </c>
      <c r="I8" s="504">
        <v>150948</v>
      </c>
      <c r="J8" s="504"/>
      <c r="K8" s="504"/>
      <c r="L8" s="504"/>
      <c r="M8" s="504"/>
      <c r="N8" s="504"/>
      <c r="O8" s="504">
        <f t="shared" ref="O8:O19" si="0">SUM(C8:N8)</f>
        <v>950882.50040000002</v>
      </c>
      <c r="P8" s="400"/>
      <c r="Q8" s="400"/>
      <c r="R8" s="400"/>
      <c r="S8" s="400"/>
      <c r="T8" s="400"/>
      <c r="U8" s="400"/>
      <c r="V8" s="400"/>
      <c r="W8" s="400"/>
      <c r="X8" s="400"/>
      <c r="Y8" s="400"/>
      <c r="Z8" s="400"/>
    </row>
    <row r="9" spans="1:26" ht="14.25" customHeight="1" x14ac:dyDescent="0.35">
      <c r="A9" s="400"/>
      <c r="B9" s="503" t="s">
        <v>1329</v>
      </c>
      <c r="C9" s="504">
        <v>450</v>
      </c>
      <c r="D9" s="504">
        <v>0</v>
      </c>
      <c r="E9" s="504">
        <v>1380.39</v>
      </c>
      <c r="F9" s="504">
        <v>1230</v>
      </c>
      <c r="G9" s="504">
        <v>1350</v>
      </c>
      <c r="H9" s="504">
        <v>2700</v>
      </c>
      <c r="I9" s="504">
        <v>870</v>
      </c>
      <c r="J9" s="504"/>
      <c r="K9" s="504"/>
      <c r="L9" s="504"/>
      <c r="M9" s="504"/>
      <c r="N9" s="504"/>
      <c r="O9" s="504">
        <f t="shared" si="0"/>
        <v>7980.39</v>
      </c>
      <c r="P9" s="400"/>
      <c r="Q9" s="400"/>
      <c r="R9" s="400"/>
      <c r="S9" s="400"/>
      <c r="T9" s="400"/>
      <c r="U9" s="400"/>
      <c r="V9" s="400"/>
      <c r="W9" s="400"/>
      <c r="X9" s="400"/>
      <c r="Y9" s="400"/>
      <c r="Z9" s="400"/>
    </row>
    <row r="10" spans="1:26" ht="14.25" customHeight="1" x14ac:dyDescent="0.35">
      <c r="A10" s="400"/>
      <c r="B10" s="503" t="s">
        <v>1330</v>
      </c>
      <c r="C10" s="504">
        <v>142012</v>
      </c>
      <c r="D10" s="504">
        <v>124566</v>
      </c>
      <c r="E10" s="504">
        <v>126812</v>
      </c>
      <c r="F10" s="504">
        <v>94838</v>
      </c>
      <c r="G10" s="504">
        <v>105072</v>
      </c>
      <c r="H10" s="504">
        <v>139920</v>
      </c>
      <c r="I10" s="504">
        <v>128180</v>
      </c>
      <c r="J10" s="504"/>
      <c r="K10" s="504"/>
      <c r="L10" s="504"/>
      <c r="M10" s="504"/>
      <c r="N10" s="504"/>
      <c r="O10" s="504">
        <f t="shared" si="0"/>
        <v>861400</v>
      </c>
      <c r="P10" s="400"/>
      <c r="Q10" s="400"/>
      <c r="R10" s="400"/>
      <c r="S10" s="400"/>
      <c r="T10" s="400"/>
      <c r="U10" s="400"/>
      <c r="V10" s="400"/>
      <c r="W10" s="400"/>
      <c r="X10" s="400"/>
      <c r="Y10" s="400"/>
      <c r="Z10" s="400"/>
    </row>
    <row r="11" spans="1:26" ht="14.25" customHeight="1" x14ac:dyDescent="0.35">
      <c r="A11" s="400"/>
      <c r="B11" s="503" t="s">
        <v>1331</v>
      </c>
      <c r="C11" s="504">
        <v>33624</v>
      </c>
      <c r="D11" s="504">
        <v>34272</v>
      </c>
      <c r="E11" s="504">
        <v>34524</v>
      </c>
      <c r="F11" s="504">
        <v>31788</v>
      </c>
      <c r="G11" s="504">
        <v>24336</v>
      </c>
      <c r="H11" s="504">
        <v>32724</v>
      </c>
      <c r="I11" s="504">
        <v>39312</v>
      </c>
      <c r="J11" s="504"/>
      <c r="K11" s="504"/>
      <c r="L11" s="504"/>
      <c r="M11" s="504"/>
      <c r="N11" s="504"/>
      <c r="O11" s="504">
        <f t="shared" si="0"/>
        <v>230580</v>
      </c>
      <c r="P11" s="400"/>
      <c r="Q11" s="400"/>
      <c r="R11" s="400"/>
      <c r="S11" s="400"/>
      <c r="T11" s="400"/>
      <c r="U11" s="400"/>
      <c r="V11" s="400"/>
      <c r="W11" s="400"/>
      <c r="X11" s="400"/>
      <c r="Y11" s="400"/>
      <c r="Z11" s="400"/>
    </row>
    <row r="12" spans="1:26" ht="14.25" customHeight="1" x14ac:dyDescent="0.35">
      <c r="A12" s="400"/>
      <c r="B12" s="503" t="s">
        <v>1332</v>
      </c>
      <c r="C12" s="504">
        <v>0</v>
      </c>
      <c r="D12" s="504">
        <v>0</v>
      </c>
      <c r="E12" s="504">
        <v>0</v>
      </c>
      <c r="F12" s="504">
        <v>0</v>
      </c>
      <c r="G12" s="504">
        <v>0</v>
      </c>
      <c r="H12" s="504">
        <v>0</v>
      </c>
      <c r="I12" s="504">
        <v>0</v>
      </c>
      <c r="J12" s="504"/>
      <c r="K12" s="504"/>
      <c r="L12" s="504"/>
      <c r="M12" s="504"/>
      <c r="N12" s="504"/>
      <c r="O12" s="504">
        <f t="shared" si="0"/>
        <v>0</v>
      </c>
      <c r="P12" s="400"/>
      <c r="Q12" s="400"/>
      <c r="R12" s="400"/>
      <c r="S12" s="400"/>
      <c r="T12" s="400"/>
      <c r="U12" s="400"/>
      <c r="V12" s="400"/>
      <c r="W12" s="400"/>
      <c r="X12" s="400"/>
      <c r="Y12" s="400"/>
      <c r="Z12" s="400"/>
    </row>
    <row r="13" spans="1:26" ht="14.25" customHeight="1" x14ac:dyDescent="0.35">
      <c r="A13" s="400"/>
      <c r="B13" s="503" t="s">
        <v>1333</v>
      </c>
      <c r="C13" s="504">
        <v>360325.2</v>
      </c>
      <c r="D13" s="504">
        <v>313753.90000000002</v>
      </c>
      <c r="E13" s="504">
        <v>376555</v>
      </c>
      <c r="F13" s="504">
        <v>400540</v>
      </c>
      <c r="G13" s="504">
        <v>302483</v>
      </c>
      <c r="H13" s="504">
        <v>383573</v>
      </c>
      <c r="I13" s="504">
        <v>353564</v>
      </c>
      <c r="J13" s="504"/>
      <c r="K13" s="504"/>
      <c r="L13" s="504"/>
      <c r="M13" s="504"/>
      <c r="N13" s="504"/>
      <c r="O13" s="504">
        <f t="shared" si="0"/>
        <v>2490794.1</v>
      </c>
      <c r="P13" s="400"/>
      <c r="Q13" s="400"/>
      <c r="R13" s="400"/>
      <c r="S13" s="400"/>
      <c r="T13" s="400"/>
      <c r="U13" s="400"/>
      <c r="V13" s="400"/>
      <c r="W13" s="400"/>
      <c r="X13" s="400"/>
      <c r="Y13" s="400"/>
      <c r="Z13" s="400"/>
    </row>
    <row r="14" spans="1:26" ht="14.25" customHeight="1" x14ac:dyDescent="0.35">
      <c r="A14" s="400"/>
      <c r="B14" s="503" t="s">
        <v>1334</v>
      </c>
      <c r="C14" s="504">
        <v>0</v>
      </c>
      <c r="D14" s="504">
        <v>0</v>
      </c>
      <c r="E14" s="504">
        <v>0</v>
      </c>
      <c r="F14" s="504">
        <v>0</v>
      </c>
      <c r="G14" s="504">
        <v>0</v>
      </c>
      <c r="H14" s="504">
        <v>0</v>
      </c>
      <c r="I14" s="504">
        <v>0</v>
      </c>
      <c r="J14" s="504"/>
      <c r="K14" s="504"/>
      <c r="L14" s="504"/>
      <c r="M14" s="504"/>
      <c r="N14" s="504"/>
      <c r="O14" s="504">
        <f t="shared" si="0"/>
        <v>0</v>
      </c>
      <c r="P14" s="400"/>
      <c r="Q14" s="400"/>
      <c r="R14" s="400"/>
      <c r="S14" s="400"/>
      <c r="T14" s="400"/>
      <c r="U14" s="400"/>
      <c r="V14" s="400"/>
      <c r="W14" s="400"/>
      <c r="X14" s="400"/>
      <c r="Y14" s="400"/>
      <c r="Z14" s="400"/>
    </row>
    <row r="15" spans="1:26" ht="14.25" customHeight="1" x14ac:dyDescent="0.35">
      <c r="A15" s="400"/>
      <c r="B15" s="505" t="s">
        <v>1335</v>
      </c>
      <c r="C15" s="504">
        <v>0</v>
      </c>
      <c r="D15" s="504">
        <v>0</v>
      </c>
      <c r="E15" s="504">
        <v>0</v>
      </c>
      <c r="F15" s="504">
        <v>0</v>
      </c>
      <c r="G15" s="504">
        <v>0</v>
      </c>
      <c r="H15" s="504">
        <v>0</v>
      </c>
      <c r="I15" s="504">
        <v>0</v>
      </c>
      <c r="J15" s="504"/>
      <c r="K15" s="504"/>
      <c r="L15" s="504"/>
      <c r="M15" s="504"/>
      <c r="N15" s="504"/>
      <c r="O15" s="504">
        <f t="shared" si="0"/>
        <v>0</v>
      </c>
      <c r="P15" s="400"/>
      <c r="Q15" s="400"/>
      <c r="R15" s="400"/>
      <c r="S15" s="400"/>
      <c r="T15" s="400"/>
      <c r="U15" s="400"/>
      <c r="V15" s="400"/>
      <c r="W15" s="400"/>
      <c r="X15" s="400"/>
      <c r="Y15" s="400"/>
      <c r="Z15" s="400"/>
    </row>
    <row r="16" spans="1:26" ht="14.25" customHeight="1" x14ac:dyDescent="0.35">
      <c r="A16" s="400"/>
      <c r="B16" s="505" t="s">
        <v>1336</v>
      </c>
      <c r="C16" s="504">
        <v>0</v>
      </c>
      <c r="D16" s="504">
        <v>0</v>
      </c>
      <c r="E16" s="504">
        <v>0</v>
      </c>
      <c r="F16" s="504">
        <v>0</v>
      </c>
      <c r="G16" s="504">
        <v>0</v>
      </c>
      <c r="H16" s="504">
        <v>0</v>
      </c>
      <c r="I16" s="504">
        <v>0</v>
      </c>
      <c r="J16" s="504"/>
      <c r="K16" s="504"/>
      <c r="L16" s="504"/>
      <c r="M16" s="504"/>
      <c r="N16" s="504"/>
      <c r="O16" s="504">
        <f t="shared" si="0"/>
        <v>0</v>
      </c>
      <c r="P16" s="400"/>
      <c r="Q16" s="400"/>
      <c r="R16" s="400"/>
      <c r="S16" s="400"/>
      <c r="T16" s="400"/>
      <c r="U16" s="400"/>
      <c r="V16" s="400"/>
      <c r="W16" s="400"/>
      <c r="X16" s="400"/>
      <c r="Y16" s="400"/>
      <c r="Z16" s="400"/>
    </row>
    <row r="17" spans="1:26" ht="14.25" customHeight="1" x14ac:dyDescent="0.35">
      <c r="A17" s="400"/>
      <c r="B17" s="505" t="s">
        <v>1337</v>
      </c>
      <c r="C17" s="504">
        <v>0</v>
      </c>
      <c r="D17" s="504">
        <v>0</v>
      </c>
      <c r="E17" s="504">
        <v>0</v>
      </c>
      <c r="F17" s="504">
        <v>0</v>
      </c>
      <c r="G17" s="504">
        <v>0</v>
      </c>
      <c r="H17" s="504">
        <v>0</v>
      </c>
      <c r="I17" s="504">
        <v>0</v>
      </c>
      <c r="J17" s="504"/>
      <c r="K17" s="504"/>
      <c r="L17" s="504"/>
      <c r="M17" s="504"/>
      <c r="N17" s="504"/>
      <c r="O17" s="504">
        <f t="shared" si="0"/>
        <v>0</v>
      </c>
      <c r="P17" s="400"/>
      <c r="Q17" s="400"/>
      <c r="R17" s="400"/>
      <c r="S17" s="400"/>
      <c r="T17" s="400"/>
      <c r="U17" s="400"/>
      <c r="V17" s="400"/>
      <c r="W17" s="400"/>
      <c r="X17" s="400"/>
      <c r="Y17" s="400"/>
      <c r="Z17" s="400"/>
    </row>
    <row r="18" spans="1:26" ht="14.25" customHeight="1" x14ac:dyDescent="0.35">
      <c r="A18" s="400"/>
      <c r="B18" s="506" t="s">
        <v>1338</v>
      </c>
      <c r="C18" s="504">
        <v>10778.609628</v>
      </c>
      <c r="D18" s="504">
        <v>9616.998098</v>
      </c>
      <c r="E18" s="504">
        <v>11795.66856</v>
      </c>
      <c r="F18" s="504">
        <v>10616</v>
      </c>
      <c r="G18" s="504">
        <v>9605</v>
      </c>
      <c r="H18" s="504">
        <v>12968</v>
      </c>
      <c r="I18" s="504">
        <v>12894</v>
      </c>
      <c r="J18" s="504"/>
      <c r="K18" s="504"/>
      <c r="L18" s="504"/>
      <c r="M18" s="504"/>
      <c r="N18" s="504"/>
      <c r="O18" s="504">
        <f t="shared" si="0"/>
        <v>78274.276286000008</v>
      </c>
      <c r="P18" s="400"/>
      <c r="Q18" s="400"/>
      <c r="R18" s="400"/>
      <c r="S18" s="400"/>
      <c r="T18" s="400"/>
      <c r="U18" s="400"/>
      <c r="V18" s="400"/>
      <c r="W18" s="400"/>
      <c r="X18" s="400"/>
      <c r="Y18" s="400"/>
      <c r="Z18" s="400"/>
    </row>
    <row r="19" spans="1:26" ht="14.25" customHeight="1" x14ac:dyDescent="0.35">
      <c r="A19" s="400"/>
      <c r="B19" s="507" t="s">
        <v>1339</v>
      </c>
      <c r="C19" s="508">
        <v>3100.3375000000101</v>
      </c>
      <c r="D19" s="508">
        <v>2842.50000000002</v>
      </c>
      <c r="E19" s="508">
        <v>3401.7039999999802</v>
      </c>
      <c r="F19" s="508">
        <v>11094</v>
      </c>
      <c r="G19" s="508">
        <v>13076</v>
      </c>
      <c r="H19" s="508">
        <v>21785</v>
      </c>
      <c r="I19" s="508">
        <v>17406</v>
      </c>
      <c r="J19" s="508"/>
      <c r="K19" s="508"/>
      <c r="L19" s="508"/>
      <c r="M19" s="508"/>
      <c r="N19" s="508"/>
      <c r="O19" s="504">
        <f t="shared" si="0"/>
        <v>72705.541500000007</v>
      </c>
      <c r="P19" s="400"/>
      <c r="Q19" s="400"/>
      <c r="R19" s="400"/>
      <c r="S19" s="400"/>
      <c r="T19" s="400"/>
      <c r="U19" s="400"/>
      <c r="V19" s="400"/>
      <c r="W19" s="400"/>
      <c r="X19" s="400"/>
      <c r="Y19" s="400"/>
      <c r="Z19" s="400"/>
    </row>
    <row r="20" spans="1:26" ht="14.25" customHeight="1" x14ac:dyDescent="0.35">
      <c r="A20" s="400"/>
      <c r="B20" s="509" t="s">
        <v>1225</v>
      </c>
      <c r="C20" s="510">
        <f t="shared" ref="C20:O20" si="1">SUM(C8:C19)</f>
        <v>677158.03752800007</v>
      </c>
      <c r="D20" s="510">
        <f t="shared" si="1"/>
        <v>594452.15429800004</v>
      </c>
      <c r="E20" s="510">
        <f t="shared" si="1"/>
        <v>690056.6163600001</v>
      </c>
      <c r="F20" s="510">
        <f t="shared" si="1"/>
        <v>696427</v>
      </c>
      <c r="G20" s="510">
        <f t="shared" si="1"/>
        <v>604993</v>
      </c>
      <c r="H20" s="510">
        <f t="shared" si="1"/>
        <v>726356</v>
      </c>
      <c r="I20" s="510">
        <f t="shared" si="1"/>
        <v>703174</v>
      </c>
      <c r="J20" s="510">
        <f t="shared" si="1"/>
        <v>0</v>
      </c>
      <c r="K20" s="510">
        <f t="shared" si="1"/>
        <v>0</v>
      </c>
      <c r="L20" s="510">
        <f t="shared" si="1"/>
        <v>0</v>
      </c>
      <c r="M20" s="510">
        <f t="shared" si="1"/>
        <v>0</v>
      </c>
      <c r="N20" s="510">
        <f t="shared" si="1"/>
        <v>0</v>
      </c>
      <c r="O20" s="510">
        <f t="shared" si="1"/>
        <v>4692616.8081860002</v>
      </c>
      <c r="P20" s="400"/>
      <c r="Q20" s="400"/>
      <c r="R20" s="400"/>
      <c r="S20" s="400"/>
      <c r="T20" s="400"/>
      <c r="U20" s="400"/>
      <c r="V20" s="400"/>
      <c r="W20" s="400"/>
      <c r="X20" s="400"/>
      <c r="Y20" s="400"/>
      <c r="Z20" s="400"/>
    </row>
    <row r="21" spans="1:26" ht="14.25" customHeight="1" x14ac:dyDescent="0.35">
      <c r="A21" s="400"/>
      <c r="B21" s="400"/>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row>
    <row r="22" spans="1:26" ht="14.25" customHeight="1" x14ac:dyDescent="0.35">
      <c r="A22" s="400"/>
      <c r="B22" s="668" t="s">
        <v>1340</v>
      </c>
      <c r="C22" s="543"/>
      <c r="D22" s="543"/>
      <c r="E22" s="543"/>
      <c r="F22" s="543"/>
      <c r="G22" s="543"/>
      <c r="H22" s="543"/>
      <c r="I22" s="543"/>
      <c r="J22" s="543"/>
      <c r="K22" s="543"/>
      <c r="L22" s="543"/>
      <c r="M22" s="543"/>
      <c r="N22" s="543"/>
      <c r="O22" s="400"/>
      <c r="P22" s="400"/>
      <c r="Q22" s="400"/>
      <c r="R22" s="400"/>
      <c r="S22" s="400"/>
      <c r="T22" s="400"/>
      <c r="U22" s="400"/>
      <c r="V22" s="400"/>
      <c r="W22" s="400"/>
      <c r="X22" s="400"/>
      <c r="Y22" s="400"/>
      <c r="Z22" s="400"/>
    </row>
    <row r="23" spans="1:26" ht="14.25" customHeight="1" x14ac:dyDescent="0.35">
      <c r="A23" s="400"/>
      <c r="B23" s="400"/>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0"/>
    </row>
    <row r="24" spans="1:26" ht="14.25" customHeight="1" x14ac:dyDescent="0.35">
      <c r="A24" s="400"/>
      <c r="B24" s="669" t="s">
        <v>1327</v>
      </c>
      <c r="C24" s="666" t="s">
        <v>8</v>
      </c>
      <c r="D24" s="666" t="s">
        <v>9</v>
      </c>
      <c r="E24" s="666" t="s">
        <v>10</v>
      </c>
      <c r="F24" s="666" t="s">
        <v>11</v>
      </c>
      <c r="G24" s="666" t="s">
        <v>12</v>
      </c>
      <c r="H24" s="666" t="s">
        <v>13</v>
      </c>
      <c r="I24" s="666" t="s">
        <v>597</v>
      </c>
      <c r="J24" s="666" t="s">
        <v>598</v>
      </c>
      <c r="K24" s="666" t="s">
        <v>599</v>
      </c>
      <c r="L24" s="666" t="s">
        <v>600</v>
      </c>
      <c r="M24" s="666" t="s">
        <v>601</v>
      </c>
      <c r="N24" s="666" t="s">
        <v>602</v>
      </c>
      <c r="O24" s="666" t="s">
        <v>1237</v>
      </c>
      <c r="P24" s="400"/>
      <c r="Q24" s="400"/>
      <c r="R24" s="400"/>
      <c r="S24" s="400"/>
      <c r="T24" s="400"/>
      <c r="U24" s="400"/>
      <c r="V24" s="400"/>
      <c r="W24" s="400"/>
      <c r="X24" s="400"/>
      <c r="Y24" s="400"/>
      <c r="Z24" s="400"/>
    </row>
    <row r="25" spans="1:26" ht="14.25" customHeight="1" x14ac:dyDescent="0.35">
      <c r="A25" s="400"/>
      <c r="B25" s="633"/>
      <c r="C25" s="633"/>
      <c r="D25" s="633"/>
      <c r="E25" s="633"/>
      <c r="F25" s="633"/>
      <c r="G25" s="633"/>
      <c r="H25" s="633"/>
      <c r="I25" s="633"/>
      <c r="J25" s="633"/>
      <c r="K25" s="633"/>
      <c r="L25" s="633"/>
      <c r="M25" s="633"/>
      <c r="N25" s="633"/>
      <c r="O25" s="633"/>
      <c r="P25" s="400"/>
      <c r="Q25" s="400"/>
      <c r="R25" s="400"/>
      <c r="S25" s="400"/>
      <c r="T25" s="400"/>
      <c r="U25" s="400"/>
      <c r="V25" s="400"/>
      <c r="W25" s="400"/>
      <c r="X25" s="400"/>
      <c r="Y25" s="400"/>
      <c r="Z25" s="400"/>
    </row>
    <row r="26" spans="1:26" ht="14.25" customHeight="1" x14ac:dyDescent="0.35">
      <c r="A26" s="400"/>
      <c r="B26" s="503" t="s">
        <v>1328</v>
      </c>
      <c r="C26" s="504">
        <v>64124.555</v>
      </c>
      <c r="D26" s="504">
        <v>56523.854899999998</v>
      </c>
      <c r="E26" s="504">
        <v>63464.663500000002</v>
      </c>
      <c r="F26" s="504">
        <v>65971</v>
      </c>
      <c r="G26" s="504">
        <v>69351</v>
      </c>
      <c r="H26" s="504">
        <v>66479</v>
      </c>
      <c r="I26" s="504">
        <v>67094</v>
      </c>
      <c r="J26" s="504"/>
      <c r="K26" s="504"/>
      <c r="L26" s="504"/>
      <c r="M26" s="504"/>
      <c r="N26" s="504"/>
      <c r="O26" s="504">
        <f>SUM(C26:N26)</f>
        <v>453008.07339999999</v>
      </c>
      <c r="P26" s="400"/>
      <c r="Q26" s="400"/>
      <c r="R26" s="400"/>
      <c r="S26" s="400"/>
      <c r="T26" s="400"/>
      <c r="U26" s="400"/>
      <c r="V26" s="400"/>
      <c r="W26" s="400"/>
      <c r="X26" s="400"/>
      <c r="Y26" s="400"/>
      <c r="Z26" s="400"/>
    </row>
    <row r="27" spans="1:26" ht="14.25" customHeight="1" x14ac:dyDescent="0.35">
      <c r="A27" s="400"/>
      <c r="B27" s="503" t="s">
        <v>1329</v>
      </c>
      <c r="C27" s="504">
        <v>0</v>
      </c>
      <c r="D27" s="511">
        <v>0</v>
      </c>
      <c r="E27" s="511">
        <v>0</v>
      </c>
      <c r="F27" s="511">
        <v>0</v>
      </c>
      <c r="G27" s="511">
        <v>0</v>
      </c>
      <c r="H27" s="511">
        <v>0</v>
      </c>
      <c r="I27" s="511">
        <v>0</v>
      </c>
      <c r="J27" s="511"/>
      <c r="K27" s="511"/>
      <c r="L27" s="511"/>
      <c r="M27" s="511"/>
      <c r="N27" s="511"/>
      <c r="O27" s="512" t="s">
        <v>68</v>
      </c>
      <c r="P27" s="400"/>
      <c r="Q27" s="400"/>
      <c r="R27" s="400"/>
      <c r="S27" s="400"/>
      <c r="T27" s="400"/>
      <c r="U27" s="400"/>
      <c r="V27" s="400"/>
      <c r="W27" s="400"/>
      <c r="X27" s="400"/>
      <c r="Y27" s="400"/>
      <c r="Z27" s="400"/>
    </row>
    <row r="28" spans="1:26" ht="14.25" customHeight="1" x14ac:dyDescent="0.35">
      <c r="A28" s="400"/>
      <c r="B28" s="503" t="s">
        <v>1330</v>
      </c>
      <c r="C28" s="504">
        <v>183290</v>
      </c>
      <c r="D28" s="504">
        <v>166040</v>
      </c>
      <c r="E28" s="504">
        <v>184880</v>
      </c>
      <c r="F28" s="504">
        <v>135030</v>
      </c>
      <c r="G28" s="504">
        <v>106664</v>
      </c>
      <c r="H28" s="504">
        <v>158450</v>
      </c>
      <c r="I28" s="504">
        <v>172670</v>
      </c>
      <c r="J28" s="504"/>
      <c r="K28" s="504"/>
      <c r="L28" s="504"/>
      <c r="M28" s="504"/>
      <c r="N28" s="504"/>
      <c r="O28" s="504">
        <f t="shared" ref="O28:O31" si="2">SUM(C28:N28)</f>
        <v>1107024</v>
      </c>
      <c r="P28" s="400"/>
      <c r="Q28" s="400"/>
      <c r="R28" s="400"/>
      <c r="S28" s="400"/>
      <c r="T28" s="400"/>
      <c r="U28" s="400"/>
      <c r="V28" s="400"/>
      <c r="W28" s="400"/>
      <c r="X28" s="400"/>
      <c r="Y28" s="400"/>
      <c r="Z28" s="400"/>
    </row>
    <row r="29" spans="1:26" ht="14.25" customHeight="1" x14ac:dyDescent="0.35">
      <c r="A29" s="400"/>
      <c r="B29" s="503" t="s">
        <v>1331</v>
      </c>
      <c r="C29" s="504">
        <v>2850114.7379999999</v>
      </c>
      <c r="D29" s="504">
        <v>3156782.503</v>
      </c>
      <c r="E29" s="504">
        <v>3770004.7030000002</v>
      </c>
      <c r="F29" s="504">
        <v>3733993</v>
      </c>
      <c r="G29" s="504">
        <v>3653645</v>
      </c>
      <c r="H29" s="504">
        <v>3764484</v>
      </c>
      <c r="I29" s="504">
        <v>4013786</v>
      </c>
      <c r="J29" s="504"/>
      <c r="K29" s="504"/>
      <c r="L29" s="504"/>
      <c r="M29" s="504"/>
      <c r="N29" s="504"/>
      <c r="O29" s="504">
        <f t="shared" si="2"/>
        <v>24942809.943999998</v>
      </c>
      <c r="P29" s="400"/>
      <c r="Q29" s="400"/>
      <c r="R29" s="400"/>
      <c r="S29" s="400"/>
      <c r="T29" s="400"/>
      <c r="U29" s="400"/>
      <c r="V29" s="400"/>
      <c r="W29" s="400"/>
      <c r="X29" s="400"/>
      <c r="Y29" s="400"/>
      <c r="Z29" s="400"/>
    </row>
    <row r="30" spans="1:26" ht="14.25" customHeight="1" x14ac:dyDescent="0.35">
      <c r="A30" s="400"/>
      <c r="B30" s="503" t="s">
        <v>1332</v>
      </c>
      <c r="C30" s="504">
        <v>30028.76</v>
      </c>
      <c r="D30" s="504">
        <v>25834.436710000002</v>
      </c>
      <c r="E30" s="504">
        <v>30181.488539999998</v>
      </c>
      <c r="F30" s="504">
        <v>26559</v>
      </c>
      <c r="G30" s="504">
        <v>29867</v>
      </c>
      <c r="H30" s="504">
        <v>58618</v>
      </c>
      <c r="I30" s="504">
        <v>55205</v>
      </c>
      <c r="J30" s="504"/>
      <c r="K30" s="504"/>
      <c r="L30" s="504"/>
      <c r="M30" s="504"/>
      <c r="N30" s="504"/>
      <c r="O30" s="504">
        <f t="shared" si="2"/>
        <v>256293.68525000001</v>
      </c>
      <c r="P30" s="400"/>
      <c r="Q30" s="400"/>
      <c r="R30" s="400"/>
      <c r="S30" s="400"/>
      <c r="T30" s="400"/>
      <c r="U30" s="400"/>
      <c r="V30" s="400"/>
      <c r="W30" s="400"/>
      <c r="X30" s="400"/>
      <c r="Y30" s="400"/>
      <c r="Z30" s="400"/>
    </row>
    <row r="31" spans="1:26" ht="14.25" customHeight="1" x14ac:dyDescent="0.35">
      <c r="A31" s="400"/>
      <c r="B31" s="503" t="s">
        <v>1333</v>
      </c>
      <c r="C31" s="504">
        <v>25420</v>
      </c>
      <c r="D31" s="504">
        <v>20400</v>
      </c>
      <c r="E31" s="504">
        <v>31340</v>
      </c>
      <c r="F31" s="504">
        <v>30980</v>
      </c>
      <c r="G31" s="504">
        <v>34688</v>
      </c>
      <c r="H31" s="504">
        <v>29960</v>
      </c>
      <c r="I31" s="504">
        <v>32440</v>
      </c>
      <c r="J31" s="504"/>
      <c r="K31" s="504"/>
      <c r="L31" s="504"/>
      <c r="M31" s="504"/>
      <c r="N31" s="504"/>
      <c r="O31" s="504">
        <f t="shared" si="2"/>
        <v>205228</v>
      </c>
      <c r="P31" s="400"/>
      <c r="Q31" s="400"/>
      <c r="R31" s="400"/>
      <c r="S31" s="400"/>
      <c r="T31" s="400"/>
      <c r="U31" s="400"/>
      <c r="V31" s="400"/>
      <c r="W31" s="400"/>
      <c r="X31" s="400"/>
      <c r="Y31" s="400"/>
      <c r="Z31" s="400"/>
    </row>
    <row r="32" spans="1:26" ht="14.25" customHeight="1" x14ac:dyDescent="0.35">
      <c r="A32" s="400"/>
      <c r="B32" s="503" t="s">
        <v>1334</v>
      </c>
      <c r="C32" s="504">
        <v>0</v>
      </c>
      <c r="D32" s="504">
        <v>0</v>
      </c>
      <c r="E32" s="504">
        <v>0</v>
      </c>
      <c r="F32" s="504">
        <v>0</v>
      </c>
      <c r="G32" s="504">
        <v>0</v>
      </c>
      <c r="H32" s="504">
        <v>0</v>
      </c>
      <c r="I32" s="504">
        <v>0</v>
      </c>
      <c r="J32" s="504"/>
      <c r="K32" s="504"/>
      <c r="L32" s="504"/>
      <c r="M32" s="504"/>
      <c r="N32" s="504"/>
      <c r="O32" s="513" t="s">
        <v>68</v>
      </c>
      <c r="P32" s="400"/>
      <c r="Q32" s="400"/>
      <c r="R32" s="400"/>
      <c r="S32" s="400"/>
      <c r="T32" s="400"/>
      <c r="U32" s="400"/>
      <c r="V32" s="400"/>
      <c r="W32" s="400"/>
      <c r="X32" s="400"/>
      <c r="Y32" s="400"/>
      <c r="Z32" s="400"/>
    </row>
    <row r="33" spans="1:26" ht="14.25" customHeight="1" x14ac:dyDescent="0.35">
      <c r="A33" s="400"/>
      <c r="B33" s="505" t="s">
        <v>1335</v>
      </c>
      <c r="C33" s="504">
        <v>0</v>
      </c>
      <c r="D33" s="504">
        <v>0</v>
      </c>
      <c r="E33" s="504">
        <v>0</v>
      </c>
      <c r="F33" s="504">
        <v>0</v>
      </c>
      <c r="G33" s="504">
        <v>0</v>
      </c>
      <c r="H33" s="504">
        <v>0</v>
      </c>
      <c r="I33" s="504">
        <v>0</v>
      </c>
      <c r="J33" s="504"/>
      <c r="K33" s="504"/>
      <c r="L33" s="504"/>
      <c r="M33" s="504"/>
      <c r="N33" s="504"/>
      <c r="O33" s="513" t="s">
        <v>68</v>
      </c>
      <c r="P33" s="400"/>
      <c r="Q33" s="400"/>
      <c r="R33" s="400"/>
      <c r="S33" s="400"/>
      <c r="T33" s="400"/>
      <c r="U33" s="400"/>
      <c r="V33" s="400"/>
      <c r="W33" s="400"/>
      <c r="X33" s="400"/>
      <c r="Y33" s="400"/>
      <c r="Z33" s="400"/>
    </row>
    <row r="34" spans="1:26" ht="14.25" customHeight="1" x14ac:dyDescent="0.35">
      <c r="A34" s="400"/>
      <c r="B34" s="505" t="s">
        <v>1336</v>
      </c>
      <c r="C34" s="504">
        <v>20650</v>
      </c>
      <c r="D34" s="504">
        <v>23500</v>
      </c>
      <c r="E34" s="504">
        <v>44475</v>
      </c>
      <c r="F34" s="504">
        <v>52800</v>
      </c>
      <c r="G34" s="504">
        <v>14600</v>
      </c>
      <c r="H34" s="504">
        <v>40200</v>
      </c>
      <c r="I34" s="514">
        <v>33000</v>
      </c>
      <c r="J34" s="514"/>
      <c r="K34" s="504"/>
      <c r="L34" s="504"/>
      <c r="M34" s="504"/>
      <c r="N34" s="504"/>
      <c r="O34" s="504">
        <f t="shared" ref="O34:O37" si="3">SUM(C34:N34)</f>
        <v>229225</v>
      </c>
      <c r="P34" s="400"/>
      <c r="Q34" s="400"/>
      <c r="R34" s="400"/>
      <c r="S34" s="400"/>
      <c r="T34" s="400"/>
      <c r="U34" s="400"/>
      <c r="V34" s="400"/>
      <c r="W34" s="400"/>
      <c r="X34" s="400"/>
      <c r="Y34" s="400"/>
      <c r="Z34" s="400"/>
    </row>
    <row r="35" spans="1:26" ht="14.25" customHeight="1" x14ac:dyDescent="0.35">
      <c r="A35" s="400"/>
      <c r="B35" s="505" t="s">
        <v>1337</v>
      </c>
      <c r="C35" s="504">
        <v>0</v>
      </c>
      <c r="D35" s="504">
        <v>0</v>
      </c>
      <c r="E35" s="504">
        <v>0</v>
      </c>
      <c r="F35" s="504">
        <v>0</v>
      </c>
      <c r="G35" s="504">
        <v>0</v>
      </c>
      <c r="H35" s="504">
        <v>0</v>
      </c>
      <c r="I35" s="514">
        <v>0</v>
      </c>
      <c r="J35" s="514"/>
      <c r="K35" s="504"/>
      <c r="L35" s="504"/>
      <c r="M35" s="504"/>
      <c r="N35" s="504"/>
      <c r="O35" s="504">
        <f t="shared" si="3"/>
        <v>0</v>
      </c>
      <c r="P35" s="400"/>
      <c r="Q35" s="400"/>
      <c r="R35" s="400"/>
      <c r="S35" s="400"/>
      <c r="T35" s="400"/>
      <c r="U35" s="400"/>
      <c r="V35" s="400"/>
      <c r="W35" s="400"/>
      <c r="X35" s="400"/>
      <c r="Y35" s="400"/>
      <c r="Z35" s="400"/>
    </row>
    <row r="36" spans="1:26" ht="14.25" customHeight="1" x14ac:dyDescent="0.35">
      <c r="A36" s="400"/>
      <c r="B36" s="506" t="s">
        <v>1338</v>
      </c>
      <c r="C36" s="504">
        <v>331.04599999999999</v>
      </c>
      <c r="D36" s="504">
        <v>279.21699999999998</v>
      </c>
      <c r="E36" s="504">
        <v>351.54899999999998</v>
      </c>
      <c r="F36" s="504">
        <v>339</v>
      </c>
      <c r="G36" s="504">
        <v>314</v>
      </c>
      <c r="H36" s="504">
        <v>331</v>
      </c>
      <c r="I36" s="504">
        <v>321</v>
      </c>
      <c r="J36" s="504"/>
      <c r="K36" s="504"/>
      <c r="L36" s="504"/>
      <c r="M36" s="504"/>
      <c r="N36" s="504"/>
      <c r="O36" s="504">
        <f t="shared" si="3"/>
        <v>2266.8119999999999</v>
      </c>
      <c r="P36" s="400"/>
      <c r="Q36" s="400"/>
      <c r="R36" s="400"/>
      <c r="S36" s="400"/>
      <c r="T36" s="400"/>
      <c r="U36" s="400"/>
      <c r="V36" s="400"/>
      <c r="W36" s="400"/>
      <c r="X36" s="400"/>
      <c r="Y36" s="400"/>
      <c r="Z36" s="400"/>
    </row>
    <row r="37" spans="1:26" ht="14.25" customHeight="1" x14ac:dyDescent="0.35">
      <c r="A37" s="400"/>
      <c r="B37" s="507" t="s">
        <v>1339</v>
      </c>
      <c r="C37" s="508">
        <v>-2.06462402729812E-10</v>
      </c>
      <c r="D37" s="508">
        <v>1.27169386132664E-11</v>
      </c>
      <c r="E37" s="508">
        <v>-9.9493746574807996E-12</v>
      </c>
      <c r="F37" s="508">
        <v>2234</v>
      </c>
      <c r="G37" s="508">
        <v>418</v>
      </c>
      <c r="H37" s="508">
        <v>3653</v>
      </c>
      <c r="I37" s="508">
        <v>7872</v>
      </c>
      <c r="J37" s="508"/>
      <c r="K37" s="508"/>
      <c r="L37" s="508"/>
      <c r="M37" s="508"/>
      <c r="N37" s="508"/>
      <c r="O37" s="504">
        <f t="shared" si="3"/>
        <v>14176.999999999796</v>
      </c>
      <c r="P37" s="400"/>
      <c r="Q37" s="400"/>
      <c r="R37" s="400"/>
      <c r="S37" s="400"/>
      <c r="T37" s="400"/>
      <c r="U37" s="400"/>
      <c r="V37" s="400"/>
      <c r="W37" s="400"/>
      <c r="X37" s="400"/>
      <c r="Y37" s="400"/>
      <c r="Z37" s="400"/>
    </row>
    <row r="38" spans="1:26" ht="14.25" customHeight="1" x14ac:dyDescent="0.35">
      <c r="A38" s="400"/>
      <c r="B38" s="509" t="s">
        <v>1225</v>
      </c>
      <c r="C38" s="510">
        <f t="shared" ref="C38:O38" si="4">SUM(C26:C37)</f>
        <v>3173959.0989999999</v>
      </c>
      <c r="D38" s="510">
        <f t="shared" si="4"/>
        <v>3449360.0116100004</v>
      </c>
      <c r="E38" s="510">
        <f t="shared" si="4"/>
        <v>4124697.4040399999</v>
      </c>
      <c r="F38" s="510">
        <f t="shared" si="4"/>
        <v>4047906</v>
      </c>
      <c r="G38" s="510">
        <f t="shared" si="4"/>
        <v>3909547</v>
      </c>
      <c r="H38" s="510">
        <f t="shared" si="4"/>
        <v>4122175</v>
      </c>
      <c r="I38" s="510">
        <f t="shared" si="4"/>
        <v>4382388</v>
      </c>
      <c r="J38" s="510">
        <f t="shared" si="4"/>
        <v>0</v>
      </c>
      <c r="K38" s="510">
        <f t="shared" si="4"/>
        <v>0</v>
      </c>
      <c r="L38" s="510">
        <f t="shared" si="4"/>
        <v>0</v>
      </c>
      <c r="M38" s="510">
        <f t="shared" si="4"/>
        <v>0</v>
      </c>
      <c r="N38" s="510">
        <f t="shared" si="4"/>
        <v>0</v>
      </c>
      <c r="O38" s="510">
        <f t="shared" si="4"/>
        <v>27210032.514649995</v>
      </c>
      <c r="P38" s="400"/>
      <c r="Q38" s="400"/>
      <c r="R38" s="400"/>
      <c r="S38" s="400"/>
      <c r="T38" s="400"/>
      <c r="U38" s="400"/>
      <c r="V38" s="400"/>
      <c r="W38" s="400"/>
      <c r="X38" s="400"/>
      <c r="Y38" s="400"/>
      <c r="Z38" s="400"/>
    </row>
    <row r="39" spans="1:26" ht="14.25" customHeight="1" x14ac:dyDescent="0.35">
      <c r="A39" s="400"/>
      <c r="B39" s="400"/>
      <c r="C39" s="400"/>
      <c r="D39" s="400"/>
      <c r="E39" s="400"/>
      <c r="F39" s="400"/>
      <c r="G39" s="400"/>
      <c r="H39" s="515"/>
      <c r="I39" s="400"/>
      <c r="J39" s="515"/>
      <c r="K39" s="515"/>
      <c r="L39" s="400"/>
      <c r="M39" s="400"/>
      <c r="N39" s="400"/>
      <c r="O39" s="400"/>
      <c r="P39" s="400"/>
      <c r="Q39" s="400"/>
      <c r="R39" s="400"/>
      <c r="S39" s="400"/>
      <c r="T39" s="400"/>
      <c r="U39" s="400"/>
      <c r="V39" s="400"/>
      <c r="W39" s="400"/>
      <c r="X39" s="400"/>
      <c r="Y39" s="400"/>
      <c r="Z39" s="400"/>
    </row>
    <row r="40" spans="1:26" ht="14.25" customHeight="1" x14ac:dyDescent="0.35">
      <c r="A40" s="400"/>
      <c r="B40" s="485" t="s">
        <v>1341</v>
      </c>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row>
    <row r="41" spans="1:26" ht="14.25" customHeight="1" x14ac:dyDescent="0.35">
      <c r="A41" s="400"/>
      <c r="B41" s="400"/>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row>
    <row r="42" spans="1:26" ht="14.25" customHeight="1" x14ac:dyDescent="0.35">
      <c r="A42" s="400"/>
      <c r="B42" s="669" t="s">
        <v>1327</v>
      </c>
      <c r="C42" s="666" t="s">
        <v>8</v>
      </c>
      <c r="D42" s="666" t="s">
        <v>9</v>
      </c>
      <c r="E42" s="666" t="s">
        <v>10</v>
      </c>
      <c r="F42" s="666" t="s">
        <v>11</v>
      </c>
      <c r="G42" s="666" t="s">
        <v>12</v>
      </c>
      <c r="H42" s="666" t="s">
        <v>13</v>
      </c>
      <c r="I42" s="666" t="s">
        <v>597</v>
      </c>
      <c r="J42" s="666" t="s">
        <v>598</v>
      </c>
      <c r="K42" s="666" t="s">
        <v>599</v>
      </c>
      <c r="L42" s="666" t="s">
        <v>600</v>
      </c>
      <c r="M42" s="666" t="s">
        <v>601</v>
      </c>
      <c r="N42" s="666" t="s">
        <v>602</v>
      </c>
      <c r="O42" s="666" t="s">
        <v>1237</v>
      </c>
      <c r="P42" s="400"/>
      <c r="Q42" s="400"/>
      <c r="R42" s="400"/>
      <c r="S42" s="400"/>
      <c r="T42" s="400"/>
      <c r="U42" s="400"/>
      <c r="V42" s="400"/>
      <c r="W42" s="400"/>
      <c r="X42" s="400"/>
      <c r="Y42" s="400"/>
      <c r="Z42" s="400"/>
    </row>
    <row r="43" spans="1:26" ht="14.25" customHeight="1" x14ac:dyDescent="0.35">
      <c r="A43" s="400"/>
      <c r="B43" s="633"/>
      <c r="C43" s="633"/>
      <c r="D43" s="633"/>
      <c r="E43" s="633"/>
      <c r="F43" s="633"/>
      <c r="G43" s="633"/>
      <c r="H43" s="633"/>
      <c r="I43" s="633"/>
      <c r="J43" s="633"/>
      <c r="K43" s="633"/>
      <c r="L43" s="633"/>
      <c r="M43" s="633"/>
      <c r="N43" s="633"/>
      <c r="O43" s="633"/>
      <c r="P43" s="400"/>
      <c r="Q43" s="400"/>
      <c r="R43" s="400"/>
      <c r="S43" s="400"/>
      <c r="T43" s="400"/>
      <c r="U43" s="400"/>
      <c r="V43" s="400"/>
      <c r="W43" s="400"/>
      <c r="X43" s="400"/>
      <c r="Y43" s="400"/>
      <c r="Z43" s="400"/>
    </row>
    <row r="44" spans="1:26" ht="14.25" customHeight="1" x14ac:dyDescent="0.35">
      <c r="A44" s="400"/>
      <c r="B44" s="503" t="s">
        <v>1328</v>
      </c>
      <c r="C44" s="504">
        <f t="shared" ref="C44:C55" si="5">$C8+$C26</f>
        <v>190992.4454</v>
      </c>
      <c r="D44" s="504">
        <f t="shared" ref="D44:D55" si="6">$D8+$D26</f>
        <v>165924.61110000001</v>
      </c>
      <c r="E44" s="504">
        <f t="shared" ref="E44:E55" si="7">$E8+$E26</f>
        <v>199052.51730000001</v>
      </c>
      <c r="F44" s="504">
        <f t="shared" ref="F44:F55" si="8">$F8+$F26</f>
        <v>212292</v>
      </c>
      <c r="G44" s="504">
        <f t="shared" ref="G44:G55" si="9">$G8+$G26</f>
        <v>218422</v>
      </c>
      <c r="H44" s="504">
        <f t="shared" ref="H44:H55" si="10">$H8+$H26</f>
        <v>199165</v>
      </c>
      <c r="I44" s="504">
        <f t="shared" ref="I44:I55" si="11">$I8+$I26</f>
        <v>218042</v>
      </c>
      <c r="J44" s="504">
        <f t="shared" ref="J44:J55" si="12">$J8+$J26</f>
        <v>0</v>
      </c>
      <c r="K44" s="504">
        <f t="shared" ref="K44:K55" si="13">$K8+$K26</f>
        <v>0</v>
      </c>
      <c r="L44" s="504">
        <f t="shared" ref="L44:L55" si="14">$L8+$L26</f>
        <v>0</v>
      </c>
      <c r="M44" s="504">
        <f t="shared" ref="M44:M55" si="15">$M8+$M26</f>
        <v>0</v>
      </c>
      <c r="N44" s="504">
        <f t="shared" ref="N44:N55" si="16">$N8+$N26</f>
        <v>0</v>
      </c>
      <c r="O44" s="504">
        <f t="shared" ref="O44:O55" si="17">SUM(C44:N44)</f>
        <v>1403890.5737999999</v>
      </c>
      <c r="P44" s="408"/>
      <c r="Q44" s="400"/>
      <c r="R44" s="400"/>
      <c r="S44" s="400"/>
      <c r="T44" s="400"/>
      <c r="U44" s="400"/>
      <c r="V44" s="400"/>
      <c r="W44" s="400"/>
      <c r="X44" s="400"/>
      <c r="Y44" s="400"/>
      <c r="Z44" s="400"/>
    </row>
    <row r="45" spans="1:26" ht="14.25" customHeight="1" x14ac:dyDescent="0.35">
      <c r="A45" s="400"/>
      <c r="B45" s="503" t="s">
        <v>1329</v>
      </c>
      <c r="C45" s="504">
        <f t="shared" si="5"/>
        <v>450</v>
      </c>
      <c r="D45" s="504">
        <f t="shared" si="6"/>
        <v>0</v>
      </c>
      <c r="E45" s="504">
        <f t="shared" si="7"/>
        <v>1380.39</v>
      </c>
      <c r="F45" s="504">
        <f t="shared" si="8"/>
        <v>1230</v>
      </c>
      <c r="G45" s="504">
        <f t="shared" si="9"/>
        <v>1350</v>
      </c>
      <c r="H45" s="504">
        <f t="shared" si="10"/>
        <v>2700</v>
      </c>
      <c r="I45" s="504">
        <f t="shared" si="11"/>
        <v>870</v>
      </c>
      <c r="J45" s="504">
        <f t="shared" si="12"/>
        <v>0</v>
      </c>
      <c r="K45" s="504">
        <f t="shared" si="13"/>
        <v>0</v>
      </c>
      <c r="L45" s="504">
        <f t="shared" si="14"/>
        <v>0</v>
      </c>
      <c r="M45" s="504">
        <f t="shared" si="15"/>
        <v>0</v>
      </c>
      <c r="N45" s="504">
        <f t="shared" si="16"/>
        <v>0</v>
      </c>
      <c r="O45" s="504">
        <f t="shared" si="17"/>
        <v>7980.39</v>
      </c>
      <c r="P45" s="408"/>
      <c r="Q45" s="400"/>
      <c r="R45" s="400"/>
      <c r="S45" s="400"/>
      <c r="T45" s="400"/>
      <c r="U45" s="400"/>
      <c r="V45" s="400"/>
      <c r="W45" s="400"/>
      <c r="X45" s="400"/>
      <c r="Y45" s="400"/>
      <c r="Z45" s="400"/>
    </row>
    <row r="46" spans="1:26" ht="14.25" customHeight="1" x14ac:dyDescent="0.35">
      <c r="A46" s="400"/>
      <c r="B46" s="503" t="s">
        <v>1330</v>
      </c>
      <c r="C46" s="504">
        <f t="shared" si="5"/>
        <v>325302</v>
      </c>
      <c r="D46" s="504">
        <f t="shared" si="6"/>
        <v>290606</v>
      </c>
      <c r="E46" s="504">
        <f t="shared" si="7"/>
        <v>311692</v>
      </c>
      <c r="F46" s="504">
        <f t="shared" si="8"/>
        <v>229868</v>
      </c>
      <c r="G46" s="504">
        <f t="shared" si="9"/>
        <v>211736</v>
      </c>
      <c r="H46" s="504">
        <f t="shared" si="10"/>
        <v>298370</v>
      </c>
      <c r="I46" s="504">
        <f t="shared" si="11"/>
        <v>300850</v>
      </c>
      <c r="J46" s="504">
        <f t="shared" si="12"/>
        <v>0</v>
      </c>
      <c r="K46" s="504">
        <f t="shared" si="13"/>
        <v>0</v>
      </c>
      <c r="L46" s="504">
        <f t="shared" si="14"/>
        <v>0</v>
      </c>
      <c r="M46" s="504">
        <f t="shared" si="15"/>
        <v>0</v>
      </c>
      <c r="N46" s="504">
        <f t="shared" si="16"/>
        <v>0</v>
      </c>
      <c r="O46" s="504">
        <f t="shared" si="17"/>
        <v>1968424</v>
      </c>
      <c r="P46" s="408"/>
      <c r="Q46" s="400"/>
      <c r="R46" s="400"/>
      <c r="S46" s="400"/>
      <c r="T46" s="400"/>
      <c r="U46" s="400"/>
      <c r="V46" s="400"/>
      <c r="W46" s="400"/>
      <c r="X46" s="400"/>
      <c r="Y46" s="400"/>
      <c r="Z46" s="400"/>
    </row>
    <row r="47" spans="1:26" ht="14.25" customHeight="1" x14ac:dyDescent="0.35">
      <c r="A47" s="400"/>
      <c r="B47" s="503" t="s">
        <v>1331</v>
      </c>
      <c r="C47" s="504">
        <f t="shared" si="5"/>
        <v>2883738.7379999999</v>
      </c>
      <c r="D47" s="504">
        <f t="shared" si="6"/>
        <v>3191054.503</v>
      </c>
      <c r="E47" s="504">
        <f t="shared" si="7"/>
        <v>3804528.7030000002</v>
      </c>
      <c r="F47" s="504">
        <f t="shared" si="8"/>
        <v>3765781</v>
      </c>
      <c r="G47" s="504">
        <f t="shared" si="9"/>
        <v>3677981</v>
      </c>
      <c r="H47" s="504">
        <f t="shared" si="10"/>
        <v>3797208</v>
      </c>
      <c r="I47" s="504">
        <f t="shared" si="11"/>
        <v>4053098</v>
      </c>
      <c r="J47" s="504">
        <f t="shared" si="12"/>
        <v>0</v>
      </c>
      <c r="K47" s="504">
        <f t="shared" si="13"/>
        <v>0</v>
      </c>
      <c r="L47" s="504">
        <f t="shared" si="14"/>
        <v>0</v>
      </c>
      <c r="M47" s="504">
        <f t="shared" si="15"/>
        <v>0</v>
      </c>
      <c r="N47" s="504">
        <f t="shared" si="16"/>
        <v>0</v>
      </c>
      <c r="O47" s="504">
        <f t="shared" si="17"/>
        <v>25173389.943999998</v>
      </c>
      <c r="P47" s="408"/>
      <c r="Q47" s="400"/>
      <c r="R47" s="400"/>
      <c r="S47" s="400"/>
      <c r="T47" s="400"/>
      <c r="U47" s="400"/>
      <c r="V47" s="400"/>
      <c r="W47" s="400"/>
      <c r="X47" s="400"/>
      <c r="Y47" s="400"/>
      <c r="Z47" s="400"/>
    </row>
    <row r="48" spans="1:26" ht="14.25" customHeight="1" x14ac:dyDescent="0.35">
      <c r="A48" s="400"/>
      <c r="B48" s="503" t="s">
        <v>1332</v>
      </c>
      <c r="C48" s="504">
        <f t="shared" si="5"/>
        <v>30028.76</v>
      </c>
      <c r="D48" s="504">
        <f t="shared" si="6"/>
        <v>25834.436710000002</v>
      </c>
      <c r="E48" s="504">
        <f t="shared" si="7"/>
        <v>30181.488539999998</v>
      </c>
      <c r="F48" s="504">
        <f t="shared" si="8"/>
        <v>26559</v>
      </c>
      <c r="G48" s="504">
        <f t="shared" si="9"/>
        <v>29867</v>
      </c>
      <c r="H48" s="504">
        <f t="shared" si="10"/>
        <v>58618</v>
      </c>
      <c r="I48" s="504">
        <f t="shared" si="11"/>
        <v>55205</v>
      </c>
      <c r="J48" s="504">
        <f t="shared" si="12"/>
        <v>0</v>
      </c>
      <c r="K48" s="504">
        <f t="shared" si="13"/>
        <v>0</v>
      </c>
      <c r="L48" s="504">
        <f t="shared" si="14"/>
        <v>0</v>
      </c>
      <c r="M48" s="504">
        <f t="shared" si="15"/>
        <v>0</v>
      </c>
      <c r="N48" s="504">
        <f t="shared" si="16"/>
        <v>0</v>
      </c>
      <c r="O48" s="504">
        <f t="shared" si="17"/>
        <v>256293.68525000001</v>
      </c>
      <c r="P48" s="408"/>
      <c r="Q48" s="400"/>
      <c r="R48" s="400"/>
      <c r="S48" s="400"/>
      <c r="T48" s="400"/>
      <c r="U48" s="400"/>
      <c r="V48" s="400"/>
      <c r="W48" s="400"/>
      <c r="X48" s="400"/>
      <c r="Y48" s="400"/>
      <c r="Z48" s="400"/>
    </row>
    <row r="49" spans="1:26" ht="14.25" customHeight="1" x14ac:dyDescent="0.35">
      <c r="A49" s="400"/>
      <c r="B49" s="503" t="s">
        <v>1333</v>
      </c>
      <c r="C49" s="504">
        <f t="shared" si="5"/>
        <v>385745.2</v>
      </c>
      <c r="D49" s="504">
        <f t="shared" si="6"/>
        <v>334153.90000000002</v>
      </c>
      <c r="E49" s="504">
        <f t="shared" si="7"/>
        <v>407895</v>
      </c>
      <c r="F49" s="504">
        <f t="shared" si="8"/>
        <v>431520</v>
      </c>
      <c r="G49" s="504">
        <f t="shared" si="9"/>
        <v>337171</v>
      </c>
      <c r="H49" s="504">
        <f t="shared" si="10"/>
        <v>413533</v>
      </c>
      <c r="I49" s="504">
        <f t="shared" si="11"/>
        <v>386004</v>
      </c>
      <c r="J49" s="504">
        <f t="shared" si="12"/>
        <v>0</v>
      </c>
      <c r="K49" s="504">
        <f t="shared" si="13"/>
        <v>0</v>
      </c>
      <c r="L49" s="504">
        <f t="shared" si="14"/>
        <v>0</v>
      </c>
      <c r="M49" s="504">
        <f t="shared" si="15"/>
        <v>0</v>
      </c>
      <c r="N49" s="504">
        <f t="shared" si="16"/>
        <v>0</v>
      </c>
      <c r="O49" s="504">
        <f t="shared" si="17"/>
        <v>2696022.1</v>
      </c>
      <c r="P49" s="408"/>
      <c r="Q49" s="400"/>
      <c r="R49" s="400"/>
      <c r="S49" s="400"/>
      <c r="T49" s="400"/>
      <c r="U49" s="400"/>
      <c r="V49" s="400"/>
      <c r="W49" s="400"/>
      <c r="X49" s="400"/>
      <c r="Y49" s="400"/>
      <c r="Z49" s="400"/>
    </row>
    <row r="50" spans="1:26" ht="14.25" customHeight="1" x14ac:dyDescent="0.35">
      <c r="A50" s="400"/>
      <c r="B50" s="503" t="s">
        <v>1334</v>
      </c>
      <c r="C50" s="504">
        <f t="shared" si="5"/>
        <v>0</v>
      </c>
      <c r="D50" s="504">
        <f t="shared" si="6"/>
        <v>0</v>
      </c>
      <c r="E50" s="504">
        <f t="shared" si="7"/>
        <v>0</v>
      </c>
      <c r="F50" s="504">
        <f t="shared" si="8"/>
        <v>0</v>
      </c>
      <c r="G50" s="504">
        <f t="shared" si="9"/>
        <v>0</v>
      </c>
      <c r="H50" s="504">
        <f t="shared" si="10"/>
        <v>0</v>
      </c>
      <c r="I50" s="504">
        <f t="shared" si="11"/>
        <v>0</v>
      </c>
      <c r="J50" s="504">
        <f t="shared" si="12"/>
        <v>0</v>
      </c>
      <c r="K50" s="504">
        <f t="shared" si="13"/>
        <v>0</v>
      </c>
      <c r="L50" s="504">
        <f t="shared" si="14"/>
        <v>0</v>
      </c>
      <c r="M50" s="504">
        <f t="shared" si="15"/>
        <v>0</v>
      </c>
      <c r="N50" s="504">
        <f t="shared" si="16"/>
        <v>0</v>
      </c>
      <c r="O50" s="504">
        <f t="shared" si="17"/>
        <v>0</v>
      </c>
      <c r="P50" s="408"/>
      <c r="Q50" s="400"/>
      <c r="R50" s="400"/>
      <c r="S50" s="400"/>
      <c r="T50" s="400"/>
      <c r="U50" s="400"/>
      <c r="V50" s="400"/>
      <c r="W50" s="400"/>
      <c r="X50" s="400"/>
      <c r="Y50" s="400"/>
      <c r="Z50" s="400"/>
    </row>
    <row r="51" spans="1:26" ht="14.25" customHeight="1" x14ac:dyDescent="0.35">
      <c r="A51" s="400"/>
      <c r="B51" s="505" t="s">
        <v>1335</v>
      </c>
      <c r="C51" s="504">
        <f t="shared" si="5"/>
        <v>0</v>
      </c>
      <c r="D51" s="504">
        <f t="shared" si="6"/>
        <v>0</v>
      </c>
      <c r="E51" s="504">
        <f t="shared" si="7"/>
        <v>0</v>
      </c>
      <c r="F51" s="504">
        <f t="shared" si="8"/>
        <v>0</v>
      </c>
      <c r="G51" s="504">
        <f t="shared" si="9"/>
        <v>0</v>
      </c>
      <c r="H51" s="504">
        <f t="shared" si="10"/>
        <v>0</v>
      </c>
      <c r="I51" s="504">
        <f t="shared" si="11"/>
        <v>0</v>
      </c>
      <c r="J51" s="504">
        <f t="shared" si="12"/>
        <v>0</v>
      </c>
      <c r="K51" s="504">
        <f t="shared" si="13"/>
        <v>0</v>
      </c>
      <c r="L51" s="504">
        <f t="shared" si="14"/>
        <v>0</v>
      </c>
      <c r="M51" s="504">
        <f t="shared" si="15"/>
        <v>0</v>
      </c>
      <c r="N51" s="504">
        <f t="shared" si="16"/>
        <v>0</v>
      </c>
      <c r="O51" s="504">
        <f t="shared" si="17"/>
        <v>0</v>
      </c>
      <c r="P51" s="408"/>
      <c r="Q51" s="400"/>
      <c r="R51" s="400"/>
      <c r="S51" s="400"/>
      <c r="T51" s="400"/>
      <c r="U51" s="400"/>
      <c r="V51" s="400"/>
      <c r="W51" s="400"/>
      <c r="X51" s="400"/>
      <c r="Y51" s="400"/>
      <c r="Z51" s="400"/>
    </row>
    <row r="52" spans="1:26" ht="14.25" customHeight="1" x14ac:dyDescent="0.35">
      <c r="A52" s="400"/>
      <c r="B52" s="505" t="s">
        <v>1336</v>
      </c>
      <c r="C52" s="504">
        <f t="shared" si="5"/>
        <v>20650</v>
      </c>
      <c r="D52" s="504">
        <f t="shared" si="6"/>
        <v>23500</v>
      </c>
      <c r="E52" s="504">
        <f t="shared" si="7"/>
        <v>44475</v>
      </c>
      <c r="F52" s="504">
        <f t="shared" si="8"/>
        <v>52800</v>
      </c>
      <c r="G52" s="504">
        <f t="shared" si="9"/>
        <v>14600</v>
      </c>
      <c r="H52" s="504">
        <f t="shared" si="10"/>
        <v>40200</v>
      </c>
      <c r="I52" s="504">
        <f t="shared" si="11"/>
        <v>33000</v>
      </c>
      <c r="J52" s="504">
        <f t="shared" si="12"/>
        <v>0</v>
      </c>
      <c r="K52" s="504">
        <f t="shared" si="13"/>
        <v>0</v>
      </c>
      <c r="L52" s="504">
        <f t="shared" si="14"/>
        <v>0</v>
      </c>
      <c r="M52" s="504">
        <f t="shared" si="15"/>
        <v>0</v>
      </c>
      <c r="N52" s="504">
        <f t="shared" si="16"/>
        <v>0</v>
      </c>
      <c r="O52" s="504">
        <f t="shared" si="17"/>
        <v>229225</v>
      </c>
      <c r="P52" s="408"/>
      <c r="Q52" s="400"/>
      <c r="R52" s="400"/>
      <c r="S52" s="400"/>
      <c r="T52" s="400"/>
      <c r="U52" s="400"/>
      <c r="V52" s="400"/>
      <c r="W52" s="400"/>
      <c r="X52" s="400"/>
      <c r="Y52" s="400"/>
      <c r="Z52" s="400"/>
    </row>
    <row r="53" spans="1:26" ht="14.25" customHeight="1" x14ac:dyDescent="0.35">
      <c r="A53" s="400"/>
      <c r="B53" s="505" t="s">
        <v>1337</v>
      </c>
      <c r="C53" s="504">
        <f t="shared" si="5"/>
        <v>0</v>
      </c>
      <c r="D53" s="504">
        <f t="shared" si="6"/>
        <v>0</v>
      </c>
      <c r="E53" s="504">
        <f t="shared" si="7"/>
        <v>0</v>
      </c>
      <c r="F53" s="504">
        <f t="shared" si="8"/>
        <v>0</v>
      </c>
      <c r="G53" s="504">
        <f t="shared" si="9"/>
        <v>0</v>
      </c>
      <c r="H53" s="504">
        <f t="shared" si="10"/>
        <v>0</v>
      </c>
      <c r="I53" s="504">
        <f t="shared" si="11"/>
        <v>0</v>
      </c>
      <c r="J53" s="504">
        <f t="shared" si="12"/>
        <v>0</v>
      </c>
      <c r="K53" s="504">
        <f t="shared" si="13"/>
        <v>0</v>
      </c>
      <c r="L53" s="504">
        <f t="shared" si="14"/>
        <v>0</v>
      </c>
      <c r="M53" s="504">
        <f t="shared" si="15"/>
        <v>0</v>
      </c>
      <c r="N53" s="504">
        <f t="shared" si="16"/>
        <v>0</v>
      </c>
      <c r="O53" s="504">
        <f t="shared" si="17"/>
        <v>0</v>
      </c>
      <c r="P53" s="408"/>
      <c r="Q53" s="400"/>
      <c r="R53" s="400"/>
      <c r="S53" s="400"/>
      <c r="T53" s="400"/>
      <c r="U53" s="400"/>
      <c r="V53" s="400"/>
      <c r="W53" s="400"/>
      <c r="X53" s="400"/>
      <c r="Y53" s="400"/>
      <c r="Z53" s="400"/>
    </row>
    <row r="54" spans="1:26" ht="14.25" customHeight="1" x14ac:dyDescent="0.35">
      <c r="A54" s="400"/>
      <c r="B54" s="506" t="s">
        <v>1338</v>
      </c>
      <c r="C54" s="504">
        <f t="shared" si="5"/>
        <v>11109.655628</v>
      </c>
      <c r="D54" s="504">
        <f t="shared" si="6"/>
        <v>9896.2150980000006</v>
      </c>
      <c r="E54" s="504">
        <f t="shared" si="7"/>
        <v>12147.217560000001</v>
      </c>
      <c r="F54" s="504">
        <f t="shared" si="8"/>
        <v>10955</v>
      </c>
      <c r="G54" s="504">
        <f t="shared" si="9"/>
        <v>9919</v>
      </c>
      <c r="H54" s="504">
        <f t="shared" si="10"/>
        <v>13299</v>
      </c>
      <c r="I54" s="504">
        <f t="shared" si="11"/>
        <v>13215</v>
      </c>
      <c r="J54" s="504">
        <f t="shared" si="12"/>
        <v>0</v>
      </c>
      <c r="K54" s="504">
        <f t="shared" si="13"/>
        <v>0</v>
      </c>
      <c r="L54" s="504">
        <f t="shared" si="14"/>
        <v>0</v>
      </c>
      <c r="M54" s="504">
        <f t="shared" si="15"/>
        <v>0</v>
      </c>
      <c r="N54" s="504">
        <f t="shared" si="16"/>
        <v>0</v>
      </c>
      <c r="O54" s="504">
        <f t="shared" si="17"/>
        <v>80541.088285999998</v>
      </c>
      <c r="P54" s="408"/>
      <c r="Q54" s="400"/>
      <c r="R54" s="400"/>
      <c r="S54" s="400"/>
      <c r="T54" s="400"/>
      <c r="U54" s="400"/>
      <c r="V54" s="400"/>
      <c r="W54" s="400"/>
      <c r="X54" s="400"/>
      <c r="Y54" s="400"/>
      <c r="Z54" s="400"/>
    </row>
    <row r="55" spans="1:26" ht="14.25" customHeight="1" x14ac:dyDescent="0.35">
      <c r="A55" s="400"/>
      <c r="B55" s="507" t="s">
        <v>1339</v>
      </c>
      <c r="C55" s="504">
        <f t="shared" si="5"/>
        <v>3100.3374999998036</v>
      </c>
      <c r="D55" s="504">
        <f t="shared" si="6"/>
        <v>2842.5000000000327</v>
      </c>
      <c r="E55" s="504">
        <f t="shared" si="7"/>
        <v>3401.7039999999702</v>
      </c>
      <c r="F55" s="504">
        <f t="shared" si="8"/>
        <v>13328</v>
      </c>
      <c r="G55" s="504">
        <f t="shared" si="9"/>
        <v>13494</v>
      </c>
      <c r="H55" s="504">
        <f t="shared" si="10"/>
        <v>25438</v>
      </c>
      <c r="I55" s="504">
        <f t="shared" si="11"/>
        <v>25278</v>
      </c>
      <c r="J55" s="504">
        <f t="shared" si="12"/>
        <v>0</v>
      </c>
      <c r="K55" s="504">
        <f t="shared" si="13"/>
        <v>0</v>
      </c>
      <c r="L55" s="504">
        <f t="shared" si="14"/>
        <v>0</v>
      </c>
      <c r="M55" s="504">
        <f t="shared" si="15"/>
        <v>0</v>
      </c>
      <c r="N55" s="504">
        <f t="shared" si="16"/>
        <v>0</v>
      </c>
      <c r="O55" s="504">
        <f t="shared" si="17"/>
        <v>86882.541499999803</v>
      </c>
      <c r="P55" s="408"/>
      <c r="Q55" s="400"/>
      <c r="R55" s="400"/>
      <c r="S55" s="400"/>
      <c r="T55" s="400"/>
      <c r="U55" s="400"/>
      <c r="V55" s="400"/>
      <c r="W55" s="400"/>
      <c r="X55" s="400"/>
      <c r="Y55" s="400"/>
      <c r="Z55" s="400"/>
    </row>
    <row r="56" spans="1:26" ht="14.25" customHeight="1" x14ac:dyDescent="0.35">
      <c r="A56" s="400"/>
      <c r="B56" s="509" t="s">
        <v>1225</v>
      </c>
      <c r="C56" s="510">
        <f t="shared" ref="C56:O56" si="18">SUM(C44:C55)</f>
        <v>3851117.1365279998</v>
      </c>
      <c r="D56" s="510">
        <f t="shared" si="18"/>
        <v>4043812.165908</v>
      </c>
      <c r="E56" s="510">
        <f t="shared" si="18"/>
        <v>4814754.0203999998</v>
      </c>
      <c r="F56" s="510">
        <f t="shared" si="18"/>
        <v>4744333</v>
      </c>
      <c r="G56" s="510">
        <f t="shared" si="18"/>
        <v>4514540</v>
      </c>
      <c r="H56" s="510">
        <f t="shared" si="18"/>
        <v>4848531</v>
      </c>
      <c r="I56" s="510">
        <f t="shared" si="18"/>
        <v>5085562</v>
      </c>
      <c r="J56" s="510">
        <f t="shared" si="18"/>
        <v>0</v>
      </c>
      <c r="K56" s="510">
        <f t="shared" si="18"/>
        <v>0</v>
      </c>
      <c r="L56" s="510">
        <f t="shared" si="18"/>
        <v>0</v>
      </c>
      <c r="M56" s="510">
        <f t="shared" si="18"/>
        <v>0</v>
      </c>
      <c r="N56" s="510">
        <f t="shared" si="18"/>
        <v>0</v>
      </c>
      <c r="O56" s="510">
        <f t="shared" si="18"/>
        <v>31902649.322835997</v>
      </c>
      <c r="P56" s="408"/>
      <c r="Q56" s="400"/>
      <c r="R56" s="400"/>
      <c r="S56" s="400"/>
      <c r="T56" s="400"/>
      <c r="U56" s="400"/>
      <c r="V56" s="400"/>
      <c r="W56" s="400"/>
      <c r="X56" s="400"/>
      <c r="Y56" s="400"/>
      <c r="Z56" s="400"/>
    </row>
    <row r="57" spans="1:26" ht="14.25" hidden="1" customHeight="1" x14ac:dyDescent="0.35">
      <c r="A57" s="400"/>
      <c r="B57" s="400"/>
      <c r="C57" s="400"/>
      <c r="D57" s="408">
        <f>SUM(C56:D56)</f>
        <v>7894929.3024359997</v>
      </c>
      <c r="E57" s="408">
        <f>SUM(C56:E56)</f>
        <v>12709683.322836</v>
      </c>
      <c r="F57" s="408">
        <f>SUM(C56:F56)</f>
        <v>17454016.322836</v>
      </c>
      <c r="G57" s="408">
        <f>SUM(C56:G56)</f>
        <v>21968556.322836</v>
      </c>
      <c r="H57" s="408">
        <f>SUM(C56:H56)</f>
        <v>26817087.322836</v>
      </c>
      <c r="I57" s="408">
        <f>SUM(C56:I56)</f>
        <v>31902649.322836</v>
      </c>
      <c r="J57" s="408">
        <f>SUM(C56:J56)</f>
        <v>31902649.322836</v>
      </c>
      <c r="K57" s="408">
        <f>SUM(C56:K56)</f>
        <v>31902649.322836</v>
      </c>
      <c r="L57" s="408">
        <f>SUM(C56:L56)</f>
        <v>31902649.322836</v>
      </c>
      <c r="M57" s="408">
        <f>SUM(C56:M56)</f>
        <v>31902649.322836</v>
      </c>
      <c r="N57" s="400"/>
      <c r="O57" s="670" t="s">
        <v>1342</v>
      </c>
      <c r="P57" s="543"/>
      <c r="Q57" s="408" t="e">
        <f>#REF!</f>
        <v>#REF!</v>
      </c>
      <c r="R57" s="400"/>
      <c r="S57" s="400"/>
      <c r="T57" s="400"/>
      <c r="U57" s="400"/>
      <c r="V57" s="400"/>
      <c r="W57" s="400"/>
      <c r="X57" s="400"/>
      <c r="Y57" s="400"/>
      <c r="Z57" s="400"/>
    </row>
    <row r="58" spans="1:26" ht="14.25" hidden="1" customHeight="1" x14ac:dyDescent="0.35">
      <c r="A58" s="400"/>
      <c r="B58" s="400"/>
      <c r="C58" s="400"/>
      <c r="D58" s="408"/>
      <c r="E58" s="408"/>
      <c r="F58" s="408"/>
      <c r="G58" s="408"/>
      <c r="H58" s="400"/>
      <c r="I58" s="400"/>
      <c r="J58" s="400"/>
      <c r="K58" s="400"/>
      <c r="L58" s="400"/>
      <c r="M58" s="400"/>
      <c r="N58" s="400"/>
      <c r="O58" s="400"/>
      <c r="P58" s="400"/>
      <c r="Q58" s="516" t="e">
        <f>Q57/#REF!*100%</f>
        <v>#REF!</v>
      </c>
      <c r="R58" s="400"/>
      <c r="S58" s="400"/>
      <c r="T58" s="400"/>
      <c r="U58" s="400"/>
      <c r="V58" s="400"/>
      <c r="W58" s="400"/>
      <c r="X58" s="400"/>
      <c r="Y58" s="400"/>
      <c r="Z58" s="400"/>
    </row>
    <row r="59" spans="1:26" ht="14.25" hidden="1" customHeight="1" x14ac:dyDescent="0.35">
      <c r="A59" s="400"/>
      <c r="B59" s="400"/>
      <c r="C59" s="400"/>
      <c r="D59" s="400"/>
      <c r="E59" s="400"/>
      <c r="F59" s="670"/>
      <c r="G59" s="543"/>
      <c r="H59" s="517"/>
      <c r="I59" s="400"/>
      <c r="J59" s="400"/>
      <c r="K59" s="400"/>
      <c r="L59" s="400"/>
      <c r="M59" s="400"/>
      <c r="N59" s="400"/>
      <c r="O59" s="400"/>
      <c r="P59" s="400"/>
      <c r="Q59" s="400"/>
      <c r="R59" s="400"/>
      <c r="S59" s="400"/>
      <c r="T59" s="400"/>
      <c r="U59" s="400"/>
      <c r="V59" s="400"/>
      <c r="W59" s="400"/>
      <c r="X59" s="400"/>
      <c r="Y59" s="400"/>
      <c r="Z59" s="400"/>
    </row>
    <row r="60" spans="1:26" ht="14.25" hidden="1" customHeight="1" x14ac:dyDescent="0.35">
      <c r="A60" s="400"/>
      <c r="B60" s="400"/>
      <c r="C60" s="400"/>
      <c r="D60" s="400"/>
      <c r="E60" s="400"/>
      <c r="F60" s="670"/>
      <c r="G60" s="543"/>
      <c r="H60" s="517"/>
      <c r="I60" s="518"/>
      <c r="J60" s="400"/>
      <c r="K60" s="400"/>
      <c r="L60" s="400"/>
      <c r="M60" s="400"/>
      <c r="N60" s="400"/>
      <c r="O60" s="400"/>
      <c r="P60" s="400"/>
      <c r="Q60" s="400"/>
      <c r="R60" s="400"/>
      <c r="S60" s="400"/>
      <c r="T60" s="400"/>
      <c r="U60" s="400"/>
      <c r="V60" s="400"/>
      <c r="W60" s="400"/>
      <c r="X60" s="400"/>
      <c r="Y60" s="400"/>
      <c r="Z60" s="400"/>
    </row>
    <row r="61" spans="1:26" ht="14.25" hidden="1" customHeight="1" x14ac:dyDescent="0.35">
      <c r="A61" s="400"/>
      <c r="B61" s="400"/>
      <c r="C61" s="400"/>
      <c r="D61" s="400"/>
      <c r="E61" s="400"/>
      <c r="F61" s="400"/>
      <c r="G61" s="400"/>
      <c r="H61" s="400"/>
      <c r="I61" s="400"/>
      <c r="J61" s="400"/>
      <c r="K61" s="400"/>
      <c r="L61" s="486" t="s">
        <v>1318</v>
      </c>
      <c r="M61" s="486"/>
      <c r="N61" s="487">
        <v>2669634</v>
      </c>
      <c r="O61" s="400"/>
      <c r="P61" s="400"/>
      <c r="Q61" s="400"/>
      <c r="R61" s="400"/>
      <c r="S61" s="400"/>
      <c r="T61" s="400"/>
      <c r="U61" s="400"/>
      <c r="V61" s="400"/>
      <c r="W61" s="400"/>
      <c r="X61" s="400"/>
      <c r="Y61" s="400"/>
      <c r="Z61" s="400"/>
    </row>
    <row r="62" spans="1:26" ht="14.25" hidden="1" customHeight="1" x14ac:dyDescent="0.35">
      <c r="A62" s="400"/>
      <c r="B62" s="400"/>
      <c r="C62" s="400"/>
      <c r="D62" s="400"/>
      <c r="E62" s="400"/>
      <c r="F62" s="400"/>
      <c r="G62" s="400"/>
      <c r="H62" s="400"/>
      <c r="I62" s="400"/>
      <c r="J62" s="400"/>
      <c r="K62" s="400"/>
      <c r="L62" s="486"/>
      <c r="M62" s="486"/>
      <c r="N62" s="487" t="e">
        <f>#REF!+N61</f>
        <v>#REF!</v>
      </c>
      <c r="O62" s="400"/>
      <c r="P62" s="400"/>
      <c r="Q62" s="400"/>
      <c r="R62" s="400"/>
      <c r="S62" s="400"/>
      <c r="T62" s="400"/>
      <c r="U62" s="400"/>
      <c r="V62" s="400"/>
      <c r="W62" s="400"/>
      <c r="X62" s="400"/>
      <c r="Y62" s="400"/>
      <c r="Z62" s="400"/>
    </row>
    <row r="63" spans="1:26" ht="14.25" hidden="1" customHeight="1" x14ac:dyDescent="0.35">
      <c r="A63" s="400"/>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0"/>
    </row>
    <row r="64" spans="1:26" ht="14.25" hidden="1" customHeight="1" x14ac:dyDescent="0.35">
      <c r="A64" s="400"/>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row>
    <row r="65" spans="1:26" ht="14.25" hidden="1" customHeight="1" x14ac:dyDescent="0.35">
      <c r="A65" s="400"/>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row>
    <row r="66" spans="1:26" ht="14.25" hidden="1" customHeight="1" x14ac:dyDescent="0.35">
      <c r="A66" s="400"/>
      <c r="B66" s="400"/>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row>
    <row r="67" spans="1:26" ht="14.25" customHeight="1" x14ac:dyDescent="0.35">
      <c r="A67" s="400"/>
      <c r="B67" s="400"/>
      <c r="C67" s="408" t="e">
        <f>C56-#REF!</f>
        <v>#REF!</v>
      </c>
      <c r="D67" s="408" t="e">
        <f>D56-#REF!</f>
        <v>#REF!</v>
      </c>
      <c r="E67" s="408" t="e">
        <f>E56-#REF!</f>
        <v>#REF!</v>
      </c>
      <c r="F67" s="408" t="e">
        <f>F56-#REF!</f>
        <v>#REF!</v>
      </c>
      <c r="G67" s="408" t="e">
        <f>G56-#REF!</f>
        <v>#REF!</v>
      </c>
      <c r="H67" s="408" t="e">
        <f>H56-#REF!</f>
        <v>#REF!</v>
      </c>
      <c r="I67" s="400"/>
      <c r="J67" s="400"/>
      <c r="K67" s="400"/>
      <c r="L67" s="400"/>
      <c r="M67" s="400"/>
      <c r="N67" s="400"/>
      <c r="O67" s="400"/>
      <c r="P67" s="400"/>
      <c r="Q67" s="400"/>
      <c r="R67" s="400"/>
      <c r="S67" s="400"/>
      <c r="T67" s="400"/>
      <c r="U67" s="400"/>
      <c r="V67" s="400"/>
      <c r="W67" s="400"/>
      <c r="X67" s="400"/>
      <c r="Y67" s="400"/>
      <c r="Z67" s="400"/>
    </row>
    <row r="68" spans="1:26" ht="14.25" customHeight="1" x14ac:dyDescent="0.35">
      <c r="A68" s="400"/>
      <c r="B68" s="400"/>
      <c r="C68" s="400"/>
      <c r="D68" s="400"/>
      <c r="E68" s="400"/>
      <c r="F68" s="400"/>
      <c r="G68" s="400"/>
      <c r="H68" s="408">
        <f>SUM(C56:H56)</f>
        <v>26817087.322836</v>
      </c>
      <c r="I68" s="408">
        <f>SUM(C56:I56)</f>
        <v>31902649.322836</v>
      </c>
      <c r="J68" s="400"/>
      <c r="K68" s="400"/>
      <c r="L68" s="400"/>
      <c r="M68" s="400"/>
      <c r="N68" s="400"/>
      <c r="O68" s="400"/>
      <c r="P68" s="400"/>
      <c r="Q68" s="400"/>
      <c r="R68" s="400"/>
      <c r="S68" s="400"/>
      <c r="T68" s="400"/>
      <c r="U68" s="400"/>
      <c r="V68" s="400"/>
      <c r="W68" s="400"/>
      <c r="X68" s="400"/>
      <c r="Y68" s="400"/>
      <c r="Z68" s="400"/>
    </row>
    <row r="69" spans="1:26" ht="14.25" customHeight="1" x14ac:dyDescent="0.35">
      <c r="A69" s="400"/>
      <c r="B69" s="669" t="s">
        <v>1327</v>
      </c>
      <c r="C69" s="666" t="s">
        <v>8</v>
      </c>
      <c r="D69" s="666" t="s">
        <v>9</v>
      </c>
      <c r="E69" s="666" t="s">
        <v>10</v>
      </c>
      <c r="F69" s="666" t="s">
        <v>11</v>
      </c>
      <c r="G69" s="666" t="s">
        <v>12</v>
      </c>
      <c r="H69" s="666" t="s">
        <v>13</v>
      </c>
      <c r="I69" s="666" t="s">
        <v>597</v>
      </c>
      <c r="J69" s="400"/>
      <c r="K69" s="400"/>
      <c r="L69" s="400"/>
      <c r="M69" s="400"/>
      <c r="N69" s="400"/>
      <c r="O69" s="400"/>
      <c r="P69" s="400"/>
      <c r="Q69" s="400"/>
      <c r="R69" s="400"/>
      <c r="S69" s="400"/>
      <c r="T69" s="400"/>
      <c r="U69" s="400"/>
      <c r="V69" s="400"/>
      <c r="W69" s="400"/>
      <c r="X69" s="400"/>
      <c r="Y69" s="400"/>
      <c r="Z69" s="400"/>
    </row>
    <row r="70" spans="1:26" ht="14.25" customHeight="1" x14ac:dyDescent="0.35">
      <c r="A70" s="400"/>
      <c r="B70" s="633"/>
      <c r="C70" s="633"/>
      <c r="D70" s="633"/>
      <c r="E70" s="633"/>
      <c r="F70" s="633"/>
      <c r="G70" s="633"/>
      <c r="H70" s="633"/>
      <c r="I70" s="633"/>
      <c r="J70" s="400"/>
      <c r="K70" s="400"/>
      <c r="L70" s="400"/>
      <c r="M70" s="400"/>
      <c r="N70" s="400"/>
      <c r="O70" s="400"/>
      <c r="P70" s="400"/>
      <c r="Q70" s="400"/>
      <c r="R70" s="400"/>
      <c r="S70" s="400"/>
      <c r="T70" s="400"/>
      <c r="U70" s="400"/>
      <c r="V70" s="400"/>
      <c r="W70" s="400"/>
      <c r="X70" s="400"/>
      <c r="Y70" s="400"/>
      <c r="Z70" s="400"/>
    </row>
    <row r="71" spans="1:26" ht="14.25" customHeight="1" x14ac:dyDescent="0.35">
      <c r="A71" s="400"/>
      <c r="B71" s="503" t="s">
        <v>1328</v>
      </c>
      <c r="C71" s="504" t="e">
        <f>C44-#REF!</f>
        <v>#REF!</v>
      </c>
      <c r="D71" s="504" t="e">
        <f>D44-#REF!</f>
        <v>#REF!</v>
      </c>
      <c r="E71" s="504" t="e">
        <f>E44-#REF!</f>
        <v>#REF!</v>
      </c>
      <c r="F71" s="504" t="e">
        <f>F44-#REF!</f>
        <v>#REF!</v>
      </c>
      <c r="G71" s="504" t="e">
        <f>G44-#REF!</f>
        <v>#REF!</v>
      </c>
      <c r="H71" s="504" t="e">
        <f>H44-#REF!</f>
        <v>#REF!</v>
      </c>
      <c r="I71" s="504"/>
      <c r="J71" s="400"/>
      <c r="K71" s="400"/>
      <c r="L71" s="400"/>
      <c r="M71" s="400"/>
      <c r="N71" s="400"/>
      <c r="O71" s="400"/>
      <c r="P71" s="400"/>
      <c r="Q71" s="400"/>
      <c r="R71" s="400"/>
      <c r="S71" s="400"/>
      <c r="T71" s="400"/>
      <c r="U71" s="400"/>
      <c r="V71" s="400"/>
      <c r="W71" s="400"/>
      <c r="X71" s="400"/>
      <c r="Y71" s="400"/>
      <c r="Z71" s="400"/>
    </row>
    <row r="72" spans="1:26" ht="14.25" customHeight="1" x14ac:dyDescent="0.35">
      <c r="A72" s="400"/>
      <c r="B72" s="503" t="s">
        <v>1329</v>
      </c>
      <c r="C72" s="504" t="e">
        <f>#REF!-'LLAKA Brg'!C45</f>
        <v>#REF!</v>
      </c>
      <c r="D72" s="504" t="e">
        <f>#REF!-'LLAKA Brg'!D45</f>
        <v>#REF!</v>
      </c>
      <c r="E72" s="504" t="e">
        <f>#REF!-'LLAKA Brg'!E45</f>
        <v>#REF!</v>
      </c>
      <c r="F72" s="504" t="e">
        <f>#REF!-'LLAKA Brg'!F45</f>
        <v>#REF!</v>
      </c>
      <c r="G72" s="504" t="e">
        <f>#REF!-'LLAKA Brg'!G45</f>
        <v>#REF!</v>
      </c>
      <c r="H72" s="504" t="e">
        <f>#REF!-'LLAKA Brg'!H45</f>
        <v>#REF!</v>
      </c>
      <c r="I72" s="504"/>
      <c r="J72" s="400"/>
      <c r="K72" s="400"/>
      <c r="L72" s="400"/>
      <c r="M72" s="400"/>
      <c r="N72" s="400"/>
      <c r="O72" s="400"/>
      <c r="P72" s="400"/>
      <c r="Q72" s="400"/>
      <c r="R72" s="400"/>
      <c r="S72" s="400"/>
      <c r="T72" s="400"/>
      <c r="U72" s="400"/>
      <c r="V72" s="400"/>
      <c r="W72" s="400"/>
      <c r="X72" s="400"/>
      <c r="Y72" s="400"/>
      <c r="Z72" s="400"/>
    </row>
    <row r="73" spans="1:26" ht="14.25" customHeight="1" x14ac:dyDescent="0.35">
      <c r="A73" s="400"/>
      <c r="B73" s="503" t="s">
        <v>1330</v>
      </c>
      <c r="C73" s="504" t="e">
        <f>#REF!-'LLAKA Brg'!C46</f>
        <v>#REF!</v>
      </c>
      <c r="D73" s="504" t="e">
        <f>#REF!-'LLAKA Brg'!D46</f>
        <v>#REF!</v>
      </c>
      <c r="E73" s="504" t="e">
        <f>#REF!-'LLAKA Brg'!E46</f>
        <v>#REF!</v>
      </c>
      <c r="F73" s="504" t="e">
        <f>#REF!-'LLAKA Brg'!F46</f>
        <v>#REF!</v>
      </c>
      <c r="G73" s="504" t="e">
        <f>#REF!-'LLAKA Brg'!G46</f>
        <v>#REF!</v>
      </c>
      <c r="H73" s="504" t="e">
        <f>#REF!-'LLAKA Brg'!H46</f>
        <v>#REF!</v>
      </c>
      <c r="I73" s="504"/>
      <c r="J73" s="400"/>
      <c r="K73" s="658"/>
      <c r="L73" s="543"/>
      <c r="M73" s="543"/>
      <c r="N73" s="400"/>
      <c r="O73" s="400"/>
      <c r="P73" s="400"/>
      <c r="Q73" s="400"/>
      <c r="R73" s="400"/>
      <c r="S73" s="400"/>
      <c r="T73" s="400"/>
      <c r="U73" s="400"/>
      <c r="V73" s="400"/>
      <c r="W73" s="400"/>
      <c r="X73" s="400"/>
      <c r="Y73" s="400"/>
      <c r="Z73" s="400"/>
    </row>
    <row r="74" spans="1:26" ht="14.25" customHeight="1" x14ac:dyDescent="0.35">
      <c r="A74" s="400"/>
      <c r="B74" s="503" t="s">
        <v>1331</v>
      </c>
      <c r="C74" s="504" t="e">
        <f>#REF!-'LLAKA Brg'!C47</f>
        <v>#REF!</v>
      </c>
      <c r="D74" s="504">
        <f t="shared" ref="D74:D82" si="19">$D38+$D56</f>
        <v>7493172.1775180008</v>
      </c>
      <c r="E74" s="504">
        <f t="shared" ref="E74:E82" si="20">$E38+$E56</f>
        <v>8939451.4244400002</v>
      </c>
      <c r="F74" s="504">
        <f t="shared" ref="F74:F82" si="21">$F38+$F56</f>
        <v>8792239</v>
      </c>
      <c r="G74" s="504">
        <f t="shared" ref="G74:G82" si="22">$G38+$G56</f>
        <v>8424087</v>
      </c>
      <c r="H74" s="504">
        <f t="shared" ref="H74:H82" si="23">$H38+$H56</f>
        <v>8970706</v>
      </c>
      <c r="I74" s="504"/>
      <c r="J74" s="400"/>
      <c r="K74" s="501"/>
      <c r="L74" s="386"/>
      <c r="M74" s="501"/>
      <c r="N74" s="400"/>
      <c r="O74" s="400"/>
      <c r="P74" s="400"/>
      <c r="Q74" s="400"/>
      <c r="R74" s="400"/>
      <c r="S74" s="400"/>
      <c r="T74" s="400"/>
      <c r="U74" s="400"/>
      <c r="V74" s="400"/>
      <c r="W74" s="400"/>
      <c r="X74" s="400"/>
      <c r="Y74" s="400"/>
      <c r="Z74" s="400"/>
    </row>
    <row r="75" spans="1:26" ht="14.25" customHeight="1" x14ac:dyDescent="0.35">
      <c r="A75" s="400"/>
      <c r="B75" s="503" t="s">
        <v>1332</v>
      </c>
      <c r="C75" s="504" t="e">
        <f>#REF!-'LLAKA Brg'!C48</f>
        <v>#REF!</v>
      </c>
      <c r="D75" s="504">
        <f t="shared" si="19"/>
        <v>7894929.3024359997</v>
      </c>
      <c r="E75" s="504">
        <f t="shared" si="20"/>
        <v>12709683.322836</v>
      </c>
      <c r="F75" s="504">
        <f t="shared" si="21"/>
        <v>17454016.322836</v>
      </c>
      <c r="G75" s="504">
        <f t="shared" si="22"/>
        <v>21968556.322836</v>
      </c>
      <c r="H75" s="504">
        <f t="shared" si="23"/>
        <v>26817087.322836</v>
      </c>
      <c r="I75" s="504"/>
      <c r="J75" s="400"/>
      <c r="K75" s="501"/>
      <c r="L75" s="519"/>
      <c r="M75" s="501"/>
      <c r="N75" s="400"/>
      <c r="O75" s="400"/>
      <c r="P75" s="400"/>
      <c r="Q75" s="400"/>
      <c r="R75" s="400"/>
      <c r="S75" s="400"/>
      <c r="T75" s="400"/>
      <c r="U75" s="400"/>
      <c r="V75" s="400"/>
      <c r="W75" s="400"/>
      <c r="X75" s="400"/>
      <c r="Y75" s="400"/>
      <c r="Z75" s="400"/>
    </row>
    <row r="76" spans="1:26" ht="14.25" customHeight="1" x14ac:dyDescent="0.35">
      <c r="A76" s="400"/>
      <c r="B76" s="503" t="s">
        <v>1333</v>
      </c>
      <c r="C76" s="504" t="e">
        <f>#REF!-'LLAKA Brg'!C49</f>
        <v>#REF!</v>
      </c>
      <c r="D76" s="504">
        <f t="shared" si="19"/>
        <v>0</v>
      </c>
      <c r="E76" s="504">
        <f t="shared" si="20"/>
        <v>0</v>
      </c>
      <c r="F76" s="504">
        <f t="shared" si="21"/>
        <v>0</v>
      </c>
      <c r="G76" s="504">
        <f t="shared" si="22"/>
        <v>0</v>
      </c>
      <c r="H76" s="504">
        <f t="shared" si="23"/>
        <v>0</v>
      </c>
      <c r="I76" s="504"/>
      <c r="J76" s="400"/>
      <c r="K76" s="400"/>
      <c r="L76" s="400"/>
      <c r="M76" s="400"/>
      <c r="N76" s="400"/>
      <c r="O76" s="400"/>
      <c r="P76" s="400"/>
      <c r="Q76" s="400"/>
      <c r="R76" s="400"/>
      <c r="S76" s="400"/>
      <c r="T76" s="400"/>
      <c r="U76" s="400"/>
      <c r="V76" s="400"/>
      <c r="W76" s="400"/>
      <c r="X76" s="400"/>
      <c r="Y76" s="400"/>
      <c r="Z76" s="400"/>
    </row>
    <row r="77" spans="1:26" ht="14.25" customHeight="1" x14ac:dyDescent="0.35">
      <c r="A77" s="400"/>
      <c r="B77" s="503" t="s">
        <v>1334</v>
      </c>
      <c r="C77" s="504" t="e">
        <f>C50-#REF!</f>
        <v>#REF!</v>
      </c>
      <c r="D77" s="504">
        <f t="shared" si="19"/>
        <v>0</v>
      </c>
      <c r="E77" s="504">
        <f t="shared" si="20"/>
        <v>0</v>
      </c>
      <c r="F77" s="504">
        <f t="shared" si="21"/>
        <v>0</v>
      </c>
      <c r="G77" s="504">
        <f t="shared" si="22"/>
        <v>0</v>
      </c>
      <c r="H77" s="504">
        <f t="shared" si="23"/>
        <v>0</v>
      </c>
      <c r="I77" s="504"/>
      <c r="J77" s="400"/>
      <c r="K77" s="400"/>
      <c r="L77" s="400"/>
      <c r="M77" s="400"/>
      <c r="N77" s="400"/>
      <c r="O77" s="400"/>
      <c r="P77" s="400"/>
      <c r="Q77" s="400"/>
      <c r="R77" s="400"/>
      <c r="S77" s="400"/>
      <c r="T77" s="400"/>
      <c r="U77" s="400"/>
      <c r="V77" s="400"/>
      <c r="W77" s="400"/>
      <c r="X77" s="400"/>
      <c r="Y77" s="400"/>
      <c r="Z77" s="400"/>
    </row>
    <row r="78" spans="1:26" ht="14.25" customHeight="1" x14ac:dyDescent="0.35">
      <c r="A78" s="400"/>
      <c r="B78" s="505" t="s">
        <v>1335</v>
      </c>
      <c r="C78" s="504" t="e">
        <f>#REF!-'LLAKA Brg'!C51</f>
        <v>#REF!</v>
      </c>
      <c r="D78" s="504" t="e">
        <f t="shared" si="19"/>
        <v>#VALUE!</v>
      </c>
      <c r="E78" s="504" t="e">
        <f t="shared" si="20"/>
        <v>#VALUE!</v>
      </c>
      <c r="F78" s="504" t="e">
        <f t="shared" si="21"/>
        <v>#VALUE!</v>
      </c>
      <c r="G78" s="504" t="e">
        <f t="shared" si="22"/>
        <v>#VALUE!</v>
      </c>
      <c r="H78" s="504" t="e">
        <f t="shared" si="23"/>
        <v>#VALUE!</v>
      </c>
      <c r="I78" s="504"/>
      <c r="J78" s="400"/>
      <c r="K78" s="400"/>
      <c r="L78" s="400"/>
      <c r="M78" s="400"/>
      <c r="N78" s="400"/>
      <c r="O78" s="400"/>
      <c r="P78" s="400"/>
      <c r="Q78" s="400"/>
      <c r="R78" s="400"/>
      <c r="S78" s="400"/>
      <c r="T78" s="400"/>
      <c r="U78" s="400"/>
      <c r="V78" s="400"/>
      <c r="W78" s="400"/>
      <c r="X78" s="400"/>
      <c r="Y78" s="400"/>
      <c r="Z78" s="400"/>
    </row>
    <row r="79" spans="1:26" ht="14.25" customHeight="1" x14ac:dyDescent="0.35">
      <c r="A79" s="400"/>
      <c r="B79" s="505" t="s">
        <v>1336</v>
      </c>
      <c r="C79" s="504" t="e">
        <f>#REF!-'LLAKA Brg'!C52</f>
        <v>#REF!</v>
      </c>
      <c r="D79" s="504">
        <f t="shared" si="19"/>
        <v>0</v>
      </c>
      <c r="E79" s="504">
        <f t="shared" si="20"/>
        <v>0</v>
      </c>
      <c r="F79" s="504">
        <f t="shared" si="21"/>
        <v>0</v>
      </c>
      <c r="G79" s="504">
        <f t="shared" si="22"/>
        <v>0</v>
      </c>
      <c r="H79" s="504">
        <f t="shared" si="23"/>
        <v>0</v>
      </c>
      <c r="I79" s="504"/>
      <c r="J79" s="400"/>
      <c r="K79" s="400"/>
      <c r="L79" s="400"/>
      <c r="M79" s="400"/>
      <c r="N79" s="400"/>
      <c r="O79" s="400"/>
      <c r="P79" s="400"/>
      <c r="Q79" s="400"/>
      <c r="R79" s="400"/>
      <c r="S79" s="400"/>
      <c r="T79" s="400"/>
      <c r="U79" s="400"/>
      <c r="V79" s="400"/>
      <c r="W79" s="400"/>
      <c r="X79" s="400"/>
      <c r="Y79" s="400"/>
      <c r="Z79" s="400"/>
    </row>
    <row r="80" spans="1:26" ht="14.25" customHeight="1" x14ac:dyDescent="0.35">
      <c r="A80" s="400"/>
      <c r="B80" s="505" t="s">
        <v>1337</v>
      </c>
      <c r="C80" s="504" t="e">
        <f>#REF!-'LLAKA Brg'!C53</f>
        <v>#REF!</v>
      </c>
      <c r="D80" s="504">
        <f t="shared" si="19"/>
        <v>165924.61110000001</v>
      </c>
      <c r="E80" s="504">
        <f t="shared" si="20"/>
        <v>199052.51730000001</v>
      </c>
      <c r="F80" s="504">
        <f t="shared" si="21"/>
        <v>212292</v>
      </c>
      <c r="G80" s="504">
        <f t="shared" si="22"/>
        <v>218422</v>
      </c>
      <c r="H80" s="504">
        <f t="shared" si="23"/>
        <v>199165</v>
      </c>
      <c r="I80" s="504"/>
      <c r="J80" s="400"/>
      <c r="K80" s="400"/>
      <c r="L80" s="400"/>
      <c r="M80" s="400"/>
      <c r="N80" s="400"/>
      <c r="O80" s="400"/>
      <c r="P80" s="400"/>
      <c r="Q80" s="400"/>
      <c r="R80" s="400"/>
      <c r="S80" s="400"/>
      <c r="T80" s="400"/>
      <c r="U80" s="400"/>
      <c r="V80" s="400"/>
      <c r="W80" s="400"/>
      <c r="X80" s="400"/>
      <c r="Y80" s="400"/>
      <c r="Z80" s="400"/>
    </row>
    <row r="81" spans="1:26" ht="14.25" customHeight="1" x14ac:dyDescent="0.35">
      <c r="A81" s="400"/>
      <c r="B81" s="506" t="s">
        <v>1338</v>
      </c>
      <c r="C81" s="504" t="e">
        <f>C54-#REF!</f>
        <v>#REF!</v>
      </c>
      <c r="D81" s="504">
        <f t="shared" si="19"/>
        <v>0</v>
      </c>
      <c r="E81" s="504">
        <f t="shared" si="20"/>
        <v>1380.39</v>
      </c>
      <c r="F81" s="504">
        <f t="shared" si="21"/>
        <v>1230</v>
      </c>
      <c r="G81" s="504">
        <f t="shared" si="22"/>
        <v>1350</v>
      </c>
      <c r="H81" s="504">
        <f t="shared" si="23"/>
        <v>2700</v>
      </c>
      <c r="I81" s="504"/>
      <c r="J81" s="400"/>
      <c r="K81" s="400"/>
      <c r="L81" s="400"/>
      <c r="M81" s="400"/>
      <c r="N81" s="400"/>
      <c r="O81" s="400"/>
      <c r="P81" s="400"/>
      <c r="Q81" s="400"/>
      <c r="R81" s="400"/>
      <c r="S81" s="400"/>
      <c r="T81" s="400"/>
      <c r="U81" s="400"/>
      <c r="V81" s="400"/>
      <c r="W81" s="400"/>
      <c r="X81" s="400"/>
      <c r="Y81" s="400"/>
      <c r="Z81" s="400"/>
    </row>
    <row r="82" spans="1:26" ht="14.25" customHeight="1" x14ac:dyDescent="0.35">
      <c r="A82" s="400"/>
      <c r="B82" s="507" t="s">
        <v>1339</v>
      </c>
      <c r="C82" s="504" t="e">
        <f>C55-#REF!</f>
        <v>#REF!</v>
      </c>
      <c r="D82" s="504">
        <f t="shared" si="19"/>
        <v>290606</v>
      </c>
      <c r="E82" s="504">
        <f t="shared" si="20"/>
        <v>311692</v>
      </c>
      <c r="F82" s="504">
        <f t="shared" si="21"/>
        <v>229868</v>
      </c>
      <c r="G82" s="504">
        <f t="shared" si="22"/>
        <v>211736</v>
      </c>
      <c r="H82" s="504">
        <f t="shared" si="23"/>
        <v>298370</v>
      </c>
      <c r="I82" s="504"/>
      <c r="J82" s="400"/>
      <c r="K82" s="400"/>
      <c r="L82" s="400"/>
      <c r="M82" s="400"/>
      <c r="N82" s="400"/>
      <c r="O82" s="400"/>
      <c r="P82" s="400"/>
      <c r="Q82" s="400"/>
      <c r="R82" s="400"/>
      <c r="S82" s="400"/>
      <c r="T82" s="400"/>
      <c r="U82" s="400"/>
      <c r="V82" s="400"/>
      <c r="W82" s="400"/>
      <c r="X82" s="400"/>
      <c r="Y82" s="400"/>
      <c r="Z82" s="400"/>
    </row>
    <row r="83" spans="1:26" ht="14.25" customHeight="1" x14ac:dyDescent="0.35">
      <c r="A83" s="400"/>
      <c r="B83" s="509" t="s">
        <v>1225</v>
      </c>
      <c r="C83" s="510" t="e">
        <f t="shared" ref="C83:I83" si="24">SUM(C71:C82)</f>
        <v>#REF!</v>
      </c>
      <c r="D83" s="510" t="e">
        <f t="shared" si="24"/>
        <v>#REF!</v>
      </c>
      <c r="E83" s="510" t="e">
        <f t="shared" si="24"/>
        <v>#REF!</v>
      </c>
      <c r="F83" s="510" t="e">
        <f t="shared" si="24"/>
        <v>#REF!</v>
      </c>
      <c r="G83" s="510" t="e">
        <f t="shared" si="24"/>
        <v>#REF!</v>
      </c>
      <c r="H83" s="510" t="e">
        <f t="shared" si="24"/>
        <v>#REF!</v>
      </c>
      <c r="I83" s="510">
        <f t="shared" si="24"/>
        <v>0</v>
      </c>
      <c r="J83" s="400"/>
      <c r="K83" s="400"/>
      <c r="L83" s="400"/>
      <c r="M83" s="400"/>
      <c r="N83" s="400"/>
      <c r="O83" s="400"/>
      <c r="P83" s="400"/>
      <c r="Q83" s="400"/>
      <c r="R83" s="400"/>
      <c r="S83" s="400"/>
      <c r="T83" s="400"/>
      <c r="U83" s="400"/>
      <c r="V83" s="400"/>
      <c r="W83" s="400"/>
      <c r="X83" s="400"/>
      <c r="Y83" s="400"/>
      <c r="Z83" s="400"/>
    </row>
    <row r="84" spans="1:26" ht="14.25" customHeight="1" x14ac:dyDescent="0.35">
      <c r="A84" s="400"/>
      <c r="B84" s="400"/>
      <c r="C84" s="400"/>
      <c r="D84" s="400"/>
      <c r="E84" s="400"/>
      <c r="F84" s="400"/>
      <c r="G84" s="400"/>
      <c r="H84" s="400"/>
      <c r="I84" s="400"/>
      <c r="J84" s="400"/>
      <c r="K84" s="400"/>
      <c r="L84" s="400"/>
      <c r="M84" s="400"/>
      <c r="N84" s="400"/>
      <c r="O84" s="400"/>
      <c r="P84" s="400"/>
      <c r="Q84" s="400"/>
      <c r="R84" s="400"/>
      <c r="S84" s="400"/>
      <c r="T84" s="400"/>
      <c r="U84" s="400"/>
      <c r="V84" s="400"/>
      <c r="W84" s="400"/>
      <c r="X84" s="400"/>
      <c r="Y84" s="400"/>
      <c r="Z84" s="400"/>
    </row>
    <row r="85" spans="1:26" ht="14.25" customHeight="1" x14ac:dyDescent="0.35">
      <c r="A85" s="400"/>
      <c r="B85" s="400"/>
      <c r="C85" s="400"/>
      <c r="D85" s="400"/>
      <c r="E85" s="400"/>
      <c r="F85" s="400"/>
      <c r="G85" s="400"/>
      <c r="H85" s="400"/>
      <c r="I85" s="400"/>
      <c r="J85" s="400"/>
      <c r="K85" s="400"/>
      <c r="L85" s="400"/>
      <c r="M85" s="400"/>
      <c r="N85" s="400"/>
      <c r="O85" s="400"/>
      <c r="P85" s="400"/>
      <c r="Q85" s="400"/>
      <c r="R85" s="400"/>
      <c r="S85" s="400"/>
      <c r="T85" s="400"/>
      <c r="U85" s="400"/>
      <c r="V85" s="400"/>
      <c r="W85" s="400"/>
      <c r="X85" s="400"/>
      <c r="Y85" s="400"/>
      <c r="Z85" s="400"/>
    </row>
    <row r="86" spans="1:26" ht="14.25" customHeight="1" x14ac:dyDescent="0.35">
      <c r="A86" s="400"/>
      <c r="B86" s="400"/>
      <c r="C86" s="400"/>
      <c r="D86" s="400"/>
      <c r="E86" s="400"/>
      <c r="F86" s="400"/>
      <c r="G86" s="400"/>
      <c r="H86" s="400"/>
      <c r="I86" s="400"/>
      <c r="J86" s="400"/>
      <c r="K86" s="400"/>
      <c r="L86" s="400"/>
      <c r="M86" s="400"/>
      <c r="N86" s="400"/>
      <c r="O86" s="400"/>
      <c r="P86" s="400"/>
      <c r="Q86" s="400"/>
      <c r="R86" s="400"/>
      <c r="S86" s="400"/>
      <c r="T86" s="400"/>
      <c r="U86" s="400"/>
      <c r="V86" s="400"/>
      <c r="W86" s="400"/>
      <c r="X86" s="400"/>
      <c r="Y86" s="400"/>
      <c r="Z86" s="400"/>
    </row>
    <row r="87" spans="1:26" ht="14.25" customHeight="1" x14ac:dyDescent="0.35">
      <c r="A87" s="400"/>
      <c r="B87" s="400"/>
      <c r="C87" s="400"/>
      <c r="D87" s="400"/>
      <c r="E87" s="400"/>
      <c r="F87" s="400"/>
      <c r="G87" s="400"/>
      <c r="H87" s="400"/>
      <c r="I87" s="400"/>
      <c r="J87" s="400"/>
      <c r="K87" s="400"/>
      <c r="L87" s="400"/>
      <c r="M87" s="400"/>
      <c r="N87" s="400"/>
      <c r="O87" s="400"/>
      <c r="P87" s="400"/>
      <c r="Q87" s="400"/>
      <c r="R87" s="400"/>
      <c r="S87" s="400"/>
      <c r="T87" s="400"/>
      <c r="U87" s="400"/>
      <c r="V87" s="400"/>
      <c r="W87" s="400"/>
      <c r="X87" s="400"/>
      <c r="Y87" s="400"/>
      <c r="Z87" s="400"/>
    </row>
    <row r="88" spans="1:26" ht="14.25" customHeight="1" x14ac:dyDescent="0.35">
      <c r="A88" s="400"/>
      <c r="B88" s="400"/>
      <c r="C88" s="400"/>
      <c r="D88" s="400"/>
      <c r="E88" s="400"/>
      <c r="F88" s="400"/>
      <c r="G88" s="400"/>
      <c r="H88" s="400"/>
      <c r="I88" s="400"/>
      <c r="J88" s="400"/>
      <c r="K88" s="400"/>
      <c r="L88" s="400"/>
      <c r="M88" s="400"/>
      <c r="N88" s="400"/>
      <c r="O88" s="400"/>
      <c r="P88" s="400"/>
      <c r="Q88" s="400"/>
      <c r="R88" s="400"/>
      <c r="S88" s="400"/>
      <c r="T88" s="400"/>
      <c r="U88" s="400"/>
      <c r="V88" s="400"/>
      <c r="W88" s="400"/>
      <c r="X88" s="400"/>
      <c r="Y88" s="400"/>
      <c r="Z88" s="400"/>
    </row>
    <row r="89" spans="1:26" ht="14.25" customHeight="1" x14ac:dyDescent="0.35">
      <c r="A89" s="400"/>
      <c r="B89" s="400"/>
      <c r="C89" s="400"/>
      <c r="D89" s="400"/>
      <c r="E89" s="400"/>
      <c r="F89" s="400"/>
      <c r="G89" s="400"/>
      <c r="H89" s="400"/>
      <c r="I89" s="400"/>
      <c r="J89" s="400"/>
      <c r="K89" s="400"/>
      <c r="L89" s="400"/>
      <c r="M89" s="400"/>
      <c r="N89" s="400"/>
      <c r="O89" s="400"/>
      <c r="P89" s="400"/>
      <c r="Q89" s="400"/>
      <c r="R89" s="400"/>
      <c r="S89" s="400"/>
      <c r="T89" s="400"/>
      <c r="U89" s="400"/>
      <c r="V89" s="400"/>
      <c r="W89" s="400"/>
      <c r="X89" s="400"/>
      <c r="Y89" s="400"/>
      <c r="Z89" s="400"/>
    </row>
    <row r="90" spans="1:26" ht="14.25" customHeight="1" x14ac:dyDescent="0.35">
      <c r="A90" s="400"/>
      <c r="B90" s="400"/>
      <c r="C90" s="400"/>
      <c r="D90" s="400"/>
      <c r="E90" s="400"/>
      <c r="F90" s="400"/>
      <c r="G90" s="400"/>
      <c r="H90" s="400"/>
      <c r="I90" s="400"/>
      <c r="J90" s="400"/>
      <c r="K90" s="400"/>
      <c r="L90" s="400"/>
      <c r="M90" s="400"/>
      <c r="N90" s="400"/>
      <c r="O90" s="400"/>
      <c r="P90" s="400"/>
      <c r="Q90" s="400"/>
      <c r="R90" s="400"/>
      <c r="S90" s="400"/>
      <c r="T90" s="400"/>
      <c r="U90" s="400"/>
      <c r="V90" s="400"/>
      <c r="W90" s="400"/>
      <c r="X90" s="400"/>
      <c r="Y90" s="400"/>
      <c r="Z90" s="400"/>
    </row>
    <row r="91" spans="1:26" ht="14.25" customHeight="1" x14ac:dyDescent="0.35">
      <c r="A91" s="400"/>
      <c r="B91" s="400"/>
      <c r="C91" s="400"/>
      <c r="D91" s="400"/>
      <c r="E91" s="400"/>
      <c r="F91" s="400"/>
      <c r="G91" s="400"/>
      <c r="H91" s="400"/>
      <c r="I91" s="400"/>
      <c r="J91" s="400"/>
      <c r="K91" s="400"/>
      <c r="L91" s="400"/>
      <c r="M91" s="400"/>
      <c r="N91" s="400"/>
      <c r="O91" s="400"/>
      <c r="P91" s="400"/>
      <c r="Q91" s="400"/>
      <c r="R91" s="400"/>
      <c r="S91" s="400"/>
      <c r="T91" s="400"/>
      <c r="U91" s="400"/>
      <c r="V91" s="400"/>
      <c r="W91" s="400"/>
      <c r="X91" s="400"/>
      <c r="Y91" s="400"/>
      <c r="Z91" s="400"/>
    </row>
    <row r="92" spans="1:26" ht="14.25" customHeight="1" x14ac:dyDescent="0.35">
      <c r="A92" s="400"/>
      <c r="B92" s="400"/>
      <c r="C92" s="400"/>
      <c r="D92" s="400"/>
      <c r="E92" s="400"/>
      <c r="F92" s="400"/>
      <c r="G92" s="400"/>
      <c r="H92" s="400"/>
      <c r="I92" s="400"/>
      <c r="J92" s="400"/>
      <c r="K92" s="400"/>
      <c r="L92" s="400"/>
      <c r="M92" s="400"/>
      <c r="N92" s="400"/>
      <c r="O92" s="400"/>
      <c r="P92" s="400"/>
      <c r="Q92" s="400"/>
      <c r="R92" s="400"/>
      <c r="S92" s="400"/>
      <c r="T92" s="400"/>
      <c r="U92" s="400"/>
      <c r="V92" s="400"/>
      <c r="W92" s="400"/>
      <c r="X92" s="400"/>
      <c r="Y92" s="400"/>
      <c r="Z92" s="400"/>
    </row>
    <row r="93" spans="1:26" ht="14.25" customHeight="1" x14ac:dyDescent="0.35">
      <c r="A93" s="400"/>
      <c r="B93" s="400"/>
      <c r="C93" s="400"/>
      <c r="D93" s="400"/>
      <c r="E93" s="400"/>
      <c r="F93" s="400"/>
      <c r="G93" s="400"/>
      <c r="H93" s="400"/>
      <c r="I93" s="400"/>
      <c r="J93" s="400"/>
      <c r="K93" s="400"/>
      <c r="L93" s="400"/>
      <c r="M93" s="400"/>
      <c r="N93" s="400"/>
      <c r="O93" s="400"/>
      <c r="P93" s="400"/>
      <c r="Q93" s="400"/>
      <c r="R93" s="400"/>
      <c r="S93" s="400"/>
      <c r="T93" s="400"/>
      <c r="U93" s="400"/>
      <c r="V93" s="400"/>
      <c r="W93" s="400"/>
      <c r="X93" s="400"/>
      <c r="Y93" s="400"/>
      <c r="Z93" s="400"/>
    </row>
    <row r="94" spans="1:26" ht="14.25" customHeight="1" x14ac:dyDescent="0.35">
      <c r="A94" s="400"/>
      <c r="B94" s="400"/>
      <c r="C94" s="400"/>
      <c r="D94" s="400"/>
      <c r="E94" s="400"/>
      <c r="F94" s="400"/>
      <c r="G94" s="400"/>
      <c r="H94" s="400"/>
      <c r="I94" s="400"/>
      <c r="J94" s="400"/>
      <c r="K94" s="400"/>
      <c r="L94" s="400"/>
      <c r="M94" s="400"/>
      <c r="N94" s="400"/>
      <c r="O94" s="400"/>
      <c r="P94" s="400"/>
      <c r="Q94" s="400"/>
      <c r="R94" s="400"/>
      <c r="S94" s="400"/>
      <c r="T94" s="400"/>
      <c r="U94" s="400"/>
      <c r="V94" s="400"/>
      <c r="W94" s="400"/>
      <c r="X94" s="400"/>
      <c r="Y94" s="400"/>
      <c r="Z94" s="400"/>
    </row>
    <row r="95" spans="1:26" ht="14.25" customHeight="1" x14ac:dyDescent="0.35">
      <c r="A95" s="400"/>
      <c r="B95" s="400"/>
      <c r="C95" s="400"/>
      <c r="D95" s="400"/>
      <c r="E95" s="400"/>
      <c r="F95" s="400"/>
      <c r="G95" s="400"/>
      <c r="H95" s="400"/>
      <c r="I95" s="400"/>
      <c r="J95" s="400"/>
      <c r="K95" s="400"/>
      <c r="L95" s="400"/>
      <c r="M95" s="400"/>
      <c r="N95" s="400"/>
      <c r="O95" s="400"/>
      <c r="P95" s="400"/>
      <c r="Q95" s="400"/>
      <c r="R95" s="400"/>
      <c r="S95" s="400"/>
      <c r="T95" s="400"/>
      <c r="U95" s="400"/>
      <c r="V95" s="400"/>
      <c r="W95" s="400"/>
      <c r="X95" s="400"/>
      <c r="Y95" s="400"/>
      <c r="Z95" s="400"/>
    </row>
    <row r="96" spans="1:26" ht="14.25" customHeight="1" x14ac:dyDescent="0.35">
      <c r="A96" s="400"/>
      <c r="B96" s="400"/>
      <c r="C96" s="400"/>
      <c r="D96" s="400"/>
      <c r="E96" s="400"/>
      <c r="F96" s="400"/>
      <c r="G96" s="400"/>
      <c r="H96" s="400"/>
      <c r="I96" s="400"/>
      <c r="J96" s="400"/>
      <c r="K96" s="400"/>
      <c r="L96" s="400"/>
      <c r="M96" s="400"/>
      <c r="N96" s="400"/>
      <c r="O96" s="400"/>
      <c r="P96" s="400"/>
      <c r="Q96" s="400"/>
      <c r="R96" s="400"/>
      <c r="S96" s="400"/>
      <c r="T96" s="400"/>
      <c r="U96" s="400"/>
      <c r="V96" s="400"/>
      <c r="W96" s="400"/>
      <c r="X96" s="400"/>
      <c r="Y96" s="400"/>
      <c r="Z96" s="400"/>
    </row>
    <row r="97" spans="1:26" ht="14.25" customHeight="1" x14ac:dyDescent="0.35">
      <c r="A97" s="400"/>
      <c r="B97" s="400"/>
      <c r="C97" s="400"/>
      <c r="D97" s="400"/>
      <c r="E97" s="400"/>
      <c r="F97" s="400"/>
      <c r="G97" s="400"/>
      <c r="H97" s="400"/>
      <c r="I97" s="400"/>
      <c r="J97" s="400"/>
      <c r="K97" s="400"/>
      <c r="L97" s="400"/>
      <c r="M97" s="400"/>
      <c r="N97" s="400"/>
      <c r="O97" s="400"/>
      <c r="P97" s="400"/>
      <c r="Q97" s="400"/>
      <c r="R97" s="400"/>
      <c r="S97" s="400"/>
      <c r="T97" s="400"/>
      <c r="U97" s="400"/>
      <c r="V97" s="400"/>
      <c r="W97" s="400"/>
      <c r="X97" s="400"/>
      <c r="Y97" s="400"/>
      <c r="Z97" s="400"/>
    </row>
    <row r="98" spans="1:26" ht="14.25" customHeight="1" x14ac:dyDescent="0.35">
      <c r="A98" s="400"/>
      <c r="B98" s="400"/>
      <c r="C98" s="400"/>
      <c r="D98" s="400"/>
      <c r="E98" s="400"/>
      <c r="F98" s="400"/>
      <c r="G98" s="400"/>
      <c r="H98" s="400"/>
      <c r="I98" s="400"/>
      <c r="J98" s="400"/>
      <c r="K98" s="400"/>
      <c r="L98" s="400"/>
      <c r="M98" s="400"/>
      <c r="N98" s="400"/>
      <c r="O98" s="400"/>
      <c r="P98" s="400"/>
      <c r="Q98" s="400"/>
      <c r="R98" s="400"/>
      <c r="S98" s="400"/>
      <c r="T98" s="400"/>
      <c r="U98" s="400"/>
      <c r="V98" s="400"/>
      <c r="W98" s="400"/>
      <c r="X98" s="400"/>
      <c r="Y98" s="400"/>
      <c r="Z98" s="400"/>
    </row>
    <row r="99" spans="1:26" ht="14.25" customHeight="1" x14ac:dyDescent="0.35">
      <c r="A99" s="400"/>
      <c r="B99" s="400"/>
      <c r="C99" s="400"/>
      <c r="D99" s="400"/>
      <c r="E99" s="400"/>
      <c r="F99" s="400"/>
      <c r="G99" s="400"/>
      <c r="H99" s="400"/>
      <c r="I99" s="400"/>
      <c r="J99" s="400"/>
      <c r="K99" s="400"/>
      <c r="L99" s="400"/>
      <c r="M99" s="400"/>
      <c r="N99" s="400"/>
      <c r="O99" s="400"/>
      <c r="P99" s="400"/>
      <c r="Q99" s="400"/>
      <c r="R99" s="400"/>
      <c r="S99" s="400"/>
      <c r="T99" s="400"/>
      <c r="U99" s="400"/>
      <c r="V99" s="400"/>
      <c r="W99" s="400"/>
      <c r="X99" s="400"/>
      <c r="Y99" s="400"/>
      <c r="Z99" s="400"/>
    </row>
    <row r="100" spans="1:26" ht="14.25" customHeight="1" x14ac:dyDescent="0.35">
      <c r="A100" s="400"/>
      <c r="B100" s="400"/>
      <c r="C100" s="400"/>
      <c r="D100" s="400"/>
      <c r="E100" s="400"/>
      <c r="F100" s="400"/>
      <c r="G100" s="400"/>
      <c r="H100" s="400"/>
      <c r="I100" s="400"/>
      <c r="J100" s="400"/>
      <c r="K100" s="400"/>
      <c r="L100" s="400"/>
      <c r="M100" s="400"/>
      <c r="N100" s="400"/>
      <c r="O100" s="400"/>
      <c r="P100" s="400"/>
      <c r="Q100" s="400"/>
      <c r="R100" s="400"/>
      <c r="S100" s="400"/>
      <c r="T100" s="400"/>
      <c r="U100" s="400"/>
      <c r="V100" s="400"/>
      <c r="W100" s="400"/>
      <c r="X100" s="400"/>
      <c r="Y100" s="400"/>
      <c r="Z100" s="400"/>
    </row>
    <row r="101" spans="1:26" ht="14.25" customHeight="1" x14ac:dyDescent="0.35">
      <c r="A101" s="400"/>
      <c r="B101" s="400"/>
      <c r="C101" s="400"/>
      <c r="D101" s="400"/>
      <c r="E101" s="400"/>
      <c r="F101" s="400"/>
      <c r="G101" s="400"/>
      <c r="H101" s="400"/>
      <c r="I101" s="400"/>
      <c r="J101" s="400"/>
      <c r="K101" s="400"/>
      <c r="L101" s="400"/>
      <c r="M101" s="400"/>
      <c r="N101" s="400"/>
      <c r="O101" s="400"/>
      <c r="P101" s="400"/>
      <c r="Q101" s="400"/>
      <c r="R101" s="400"/>
      <c r="S101" s="400"/>
      <c r="T101" s="400"/>
      <c r="U101" s="400"/>
      <c r="V101" s="400"/>
      <c r="W101" s="400"/>
      <c r="X101" s="400"/>
      <c r="Y101" s="400"/>
      <c r="Z101" s="400"/>
    </row>
    <row r="102" spans="1:26" ht="14.25" customHeight="1" x14ac:dyDescent="0.35">
      <c r="A102" s="400"/>
      <c r="B102" s="400"/>
      <c r="C102" s="400"/>
      <c r="D102" s="400"/>
      <c r="E102" s="400"/>
      <c r="F102" s="400"/>
      <c r="G102" s="400"/>
      <c r="H102" s="400"/>
      <c r="I102" s="400"/>
      <c r="J102" s="400"/>
      <c r="K102" s="400"/>
      <c r="L102" s="400"/>
      <c r="M102" s="400"/>
      <c r="N102" s="400"/>
      <c r="O102" s="400"/>
      <c r="P102" s="400"/>
      <c r="Q102" s="400"/>
      <c r="R102" s="400"/>
      <c r="S102" s="400"/>
      <c r="T102" s="400"/>
      <c r="U102" s="400"/>
      <c r="V102" s="400"/>
      <c r="W102" s="400"/>
      <c r="X102" s="400"/>
      <c r="Y102" s="400"/>
      <c r="Z102" s="400"/>
    </row>
    <row r="103" spans="1:26" ht="14.25" customHeight="1" x14ac:dyDescent="0.35">
      <c r="A103" s="400"/>
      <c r="B103" s="400"/>
      <c r="C103" s="400"/>
      <c r="D103" s="400"/>
      <c r="E103" s="400"/>
      <c r="F103" s="400"/>
      <c r="G103" s="400"/>
      <c r="H103" s="400"/>
      <c r="I103" s="400"/>
      <c r="J103" s="400"/>
      <c r="K103" s="400"/>
      <c r="L103" s="400"/>
      <c r="M103" s="400"/>
      <c r="N103" s="400"/>
      <c r="O103" s="400"/>
      <c r="P103" s="400"/>
      <c r="Q103" s="400"/>
      <c r="R103" s="400"/>
      <c r="S103" s="400"/>
      <c r="T103" s="400"/>
      <c r="U103" s="400"/>
      <c r="V103" s="400"/>
      <c r="W103" s="400"/>
      <c r="X103" s="400"/>
      <c r="Y103" s="400"/>
      <c r="Z103" s="400"/>
    </row>
    <row r="104" spans="1:26" ht="14.25" customHeight="1" x14ac:dyDescent="0.35">
      <c r="A104" s="400"/>
      <c r="B104" s="400"/>
      <c r="C104" s="400"/>
      <c r="D104" s="400"/>
      <c r="E104" s="400"/>
      <c r="F104" s="400"/>
      <c r="G104" s="400"/>
      <c r="H104" s="400"/>
      <c r="I104" s="400"/>
      <c r="J104" s="400"/>
      <c r="K104" s="400"/>
      <c r="L104" s="400"/>
      <c r="M104" s="400"/>
      <c r="N104" s="400"/>
      <c r="O104" s="400"/>
      <c r="P104" s="400"/>
      <c r="Q104" s="400"/>
      <c r="R104" s="400"/>
      <c r="S104" s="400"/>
      <c r="T104" s="400"/>
      <c r="U104" s="400"/>
      <c r="V104" s="400"/>
      <c r="W104" s="400"/>
      <c r="X104" s="400"/>
      <c r="Y104" s="400"/>
      <c r="Z104" s="400"/>
    </row>
    <row r="105" spans="1:26" ht="14.25" customHeight="1" x14ac:dyDescent="0.35">
      <c r="A105" s="400"/>
      <c r="B105" s="400"/>
      <c r="C105" s="400"/>
      <c r="D105" s="400"/>
      <c r="E105" s="400"/>
      <c r="F105" s="400"/>
      <c r="G105" s="400"/>
      <c r="H105" s="400"/>
      <c r="I105" s="400"/>
      <c r="J105" s="400"/>
      <c r="K105" s="400"/>
      <c r="L105" s="400"/>
      <c r="M105" s="400"/>
      <c r="N105" s="400"/>
      <c r="O105" s="400"/>
      <c r="P105" s="400"/>
      <c r="Q105" s="400"/>
      <c r="R105" s="400"/>
      <c r="S105" s="400"/>
      <c r="T105" s="400"/>
      <c r="U105" s="400"/>
      <c r="V105" s="400"/>
      <c r="W105" s="400"/>
      <c r="X105" s="400"/>
      <c r="Y105" s="400"/>
      <c r="Z105" s="400"/>
    </row>
    <row r="106" spans="1:26" ht="14.25" customHeight="1" x14ac:dyDescent="0.35">
      <c r="A106" s="400"/>
      <c r="B106" s="400"/>
      <c r="C106" s="400"/>
      <c r="D106" s="400"/>
      <c r="E106" s="400"/>
      <c r="F106" s="400"/>
      <c r="G106" s="400"/>
      <c r="H106" s="400"/>
      <c r="I106" s="400"/>
      <c r="J106" s="400"/>
      <c r="K106" s="400"/>
      <c r="L106" s="400"/>
      <c r="M106" s="400"/>
      <c r="N106" s="400"/>
      <c r="O106" s="400"/>
      <c r="P106" s="400"/>
      <c r="Q106" s="400"/>
      <c r="R106" s="400"/>
      <c r="S106" s="400"/>
      <c r="T106" s="400"/>
      <c r="U106" s="400"/>
      <c r="V106" s="400"/>
      <c r="W106" s="400"/>
      <c r="X106" s="400"/>
      <c r="Y106" s="400"/>
      <c r="Z106" s="400"/>
    </row>
    <row r="107" spans="1:26" ht="14.25" customHeight="1" x14ac:dyDescent="0.35">
      <c r="A107" s="400"/>
      <c r="B107" s="400"/>
      <c r="C107" s="400"/>
      <c r="D107" s="400"/>
      <c r="E107" s="400"/>
      <c r="F107" s="400"/>
      <c r="G107" s="400"/>
      <c r="H107" s="400"/>
      <c r="I107" s="400"/>
      <c r="J107" s="400"/>
      <c r="K107" s="400"/>
      <c r="L107" s="400"/>
      <c r="M107" s="400"/>
      <c r="N107" s="400"/>
      <c r="O107" s="400"/>
      <c r="P107" s="400"/>
      <c r="Q107" s="400"/>
      <c r="R107" s="400"/>
      <c r="S107" s="400"/>
      <c r="T107" s="400"/>
      <c r="U107" s="400"/>
      <c r="V107" s="400"/>
      <c r="W107" s="400"/>
      <c r="X107" s="400"/>
      <c r="Y107" s="400"/>
      <c r="Z107" s="400"/>
    </row>
    <row r="108" spans="1:26" ht="14.25" customHeight="1" x14ac:dyDescent="0.35">
      <c r="A108" s="400"/>
      <c r="B108" s="400"/>
      <c r="C108" s="400"/>
      <c r="D108" s="400"/>
      <c r="E108" s="400"/>
      <c r="F108" s="400"/>
      <c r="G108" s="400"/>
      <c r="H108" s="400"/>
      <c r="I108" s="400"/>
      <c r="J108" s="400"/>
      <c r="K108" s="400"/>
      <c r="L108" s="400"/>
      <c r="M108" s="400"/>
      <c r="N108" s="400"/>
      <c r="O108" s="400"/>
      <c r="P108" s="400"/>
      <c r="Q108" s="400"/>
      <c r="R108" s="400"/>
      <c r="S108" s="400"/>
      <c r="T108" s="400"/>
      <c r="U108" s="400"/>
      <c r="V108" s="400"/>
      <c r="W108" s="400"/>
      <c r="X108" s="400"/>
      <c r="Y108" s="400"/>
      <c r="Z108" s="400"/>
    </row>
    <row r="109" spans="1:26" ht="14.25" customHeight="1" x14ac:dyDescent="0.35">
      <c r="A109" s="400"/>
      <c r="B109" s="400"/>
      <c r="C109" s="400"/>
      <c r="D109" s="400"/>
      <c r="E109" s="400"/>
      <c r="F109" s="400"/>
      <c r="G109" s="400"/>
      <c r="H109" s="400"/>
      <c r="I109" s="400"/>
      <c r="J109" s="400"/>
      <c r="K109" s="400"/>
      <c r="L109" s="400"/>
      <c r="M109" s="400"/>
      <c r="N109" s="400"/>
      <c r="O109" s="400"/>
      <c r="P109" s="400"/>
      <c r="Q109" s="400"/>
      <c r="R109" s="400"/>
      <c r="S109" s="400"/>
      <c r="T109" s="400"/>
      <c r="U109" s="400"/>
      <c r="V109" s="400"/>
      <c r="W109" s="400"/>
      <c r="X109" s="400"/>
      <c r="Y109" s="400"/>
      <c r="Z109" s="400"/>
    </row>
    <row r="110" spans="1:26" ht="14.25" customHeight="1" x14ac:dyDescent="0.35">
      <c r="A110" s="400"/>
      <c r="B110" s="400"/>
      <c r="C110" s="400"/>
      <c r="D110" s="400"/>
      <c r="E110" s="400"/>
      <c r="F110" s="400"/>
      <c r="G110" s="400"/>
      <c r="H110" s="400"/>
      <c r="I110" s="400"/>
      <c r="J110" s="400"/>
      <c r="K110" s="400"/>
      <c r="L110" s="400"/>
      <c r="M110" s="400"/>
      <c r="N110" s="400"/>
      <c r="O110" s="400"/>
      <c r="P110" s="400"/>
      <c r="Q110" s="400"/>
      <c r="R110" s="400"/>
      <c r="S110" s="400"/>
      <c r="T110" s="400"/>
      <c r="U110" s="400"/>
      <c r="V110" s="400"/>
      <c r="W110" s="400"/>
      <c r="X110" s="400"/>
      <c r="Y110" s="400"/>
      <c r="Z110" s="400"/>
    </row>
    <row r="111" spans="1:26" ht="14.25" customHeight="1" x14ac:dyDescent="0.35">
      <c r="A111" s="400"/>
      <c r="B111" s="400"/>
      <c r="C111" s="400"/>
      <c r="D111" s="400"/>
      <c r="E111" s="400"/>
      <c r="F111" s="400"/>
      <c r="G111" s="400"/>
      <c r="H111" s="400"/>
      <c r="I111" s="400"/>
      <c r="J111" s="400"/>
      <c r="K111" s="400"/>
      <c r="L111" s="400"/>
      <c r="M111" s="400"/>
      <c r="N111" s="400"/>
      <c r="O111" s="400"/>
      <c r="P111" s="400"/>
      <c r="Q111" s="400"/>
      <c r="R111" s="400"/>
      <c r="S111" s="400"/>
      <c r="T111" s="400"/>
      <c r="U111" s="400"/>
      <c r="V111" s="400"/>
      <c r="W111" s="400"/>
      <c r="X111" s="400"/>
      <c r="Y111" s="400"/>
      <c r="Z111" s="400"/>
    </row>
    <row r="112" spans="1:26" ht="14.25" customHeight="1" x14ac:dyDescent="0.35">
      <c r="A112" s="400"/>
      <c r="B112" s="400"/>
      <c r="C112" s="400"/>
      <c r="D112" s="400"/>
      <c r="E112" s="400"/>
      <c r="F112" s="400"/>
      <c r="G112" s="400"/>
      <c r="H112" s="400"/>
      <c r="I112" s="400"/>
      <c r="J112" s="400"/>
      <c r="K112" s="400"/>
      <c r="L112" s="400"/>
      <c r="M112" s="400"/>
      <c r="N112" s="400"/>
      <c r="O112" s="400"/>
      <c r="P112" s="400"/>
      <c r="Q112" s="400"/>
      <c r="R112" s="400"/>
      <c r="S112" s="400"/>
      <c r="T112" s="400"/>
      <c r="U112" s="400"/>
      <c r="V112" s="400"/>
      <c r="W112" s="400"/>
      <c r="X112" s="400"/>
      <c r="Y112" s="400"/>
      <c r="Z112" s="400"/>
    </row>
    <row r="113" spans="1:26" ht="14.25" customHeight="1" x14ac:dyDescent="0.35">
      <c r="A113" s="400"/>
      <c r="B113" s="400"/>
      <c r="C113" s="400"/>
      <c r="D113" s="400"/>
      <c r="E113" s="400"/>
      <c r="F113" s="400"/>
      <c r="G113" s="400"/>
      <c r="H113" s="400"/>
      <c r="I113" s="400"/>
      <c r="J113" s="400"/>
      <c r="K113" s="400"/>
      <c r="L113" s="400"/>
      <c r="M113" s="400"/>
      <c r="N113" s="400"/>
      <c r="O113" s="400"/>
      <c r="P113" s="400"/>
      <c r="Q113" s="400"/>
      <c r="R113" s="400"/>
      <c r="S113" s="400"/>
      <c r="T113" s="400"/>
      <c r="U113" s="400"/>
      <c r="V113" s="400"/>
      <c r="W113" s="400"/>
      <c r="X113" s="400"/>
      <c r="Y113" s="400"/>
      <c r="Z113" s="400"/>
    </row>
    <row r="114" spans="1:26" ht="14.25" customHeight="1" x14ac:dyDescent="0.35">
      <c r="A114" s="400"/>
      <c r="B114" s="400"/>
      <c r="C114" s="400"/>
      <c r="D114" s="400"/>
      <c r="E114" s="400"/>
      <c r="F114" s="400"/>
      <c r="G114" s="400"/>
      <c r="H114" s="400"/>
      <c r="I114" s="400"/>
      <c r="J114" s="400"/>
      <c r="K114" s="400"/>
      <c r="L114" s="400"/>
      <c r="M114" s="400"/>
      <c r="N114" s="400"/>
      <c r="O114" s="400"/>
      <c r="P114" s="400"/>
      <c r="Q114" s="400"/>
      <c r="R114" s="400"/>
      <c r="S114" s="400"/>
      <c r="T114" s="400"/>
      <c r="U114" s="400"/>
      <c r="V114" s="400"/>
      <c r="W114" s="400"/>
      <c r="X114" s="400"/>
      <c r="Y114" s="400"/>
      <c r="Z114" s="400"/>
    </row>
    <row r="115" spans="1:26" ht="14.25" customHeight="1" x14ac:dyDescent="0.35">
      <c r="A115" s="400"/>
      <c r="B115" s="400"/>
      <c r="C115" s="400"/>
      <c r="D115" s="400"/>
      <c r="E115" s="400"/>
      <c r="F115" s="400"/>
      <c r="G115" s="400"/>
      <c r="H115" s="400"/>
      <c r="I115" s="400"/>
      <c r="J115" s="400"/>
      <c r="K115" s="400"/>
      <c r="L115" s="400"/>
      <c r="M115" s="400"/>
      <c r="N115" s="400"/>
      <c r="O115" s="400"/>
      <c r="P115" s="400"/>
      <c r="Q115" s="400"/>
      <c r="R115" s="400"/>
      <c r="S115" s="400"/>
      <c r="T115" s="400"/>
      <c r="U115" s="400"/>
      <c r="V115" s="400"/>
      <c r="W115" s="400"/>
      <c r="X115" s="400"/>
      <c r="Y115" s="400"/>
      <c r="Z115" s="400"/>
    </row>
    <row r="116" spans="1:26" ht="14.25" customHeight="1" x14ac:dyDescent="0.35">
      <c r="A116" s="400"/>
      <c r="B116" s="400"/>
      <c r="C116" s="400"/>
      <c r="D116" s="400"/>
      <c r="E116" s="400"/>
      <c r="F116" s="400"/>
      <c r="G116" s="400"/>
      <c r="H116" s="400"/>
      <c r="I116" s="400"/>
      <c r="J116" s="400"/>
      <c r="K116" s="400"/>
      <c r="L116" s="400"/>
      <c r="M116" s="400"/>
      <c r="N116" s="400"/>
      <c r="O116" s="400"/>
      <c r="P116" s="400"/>
      <c r="Q116" s="400"/>
      <c r="R116" s="400"/>
      <c r="S116" s="400"/>
      <c r="T116" s="400"/>
      <c r="U116" s="400"/>
      <c r="V116" s="400"/>
      <c r="W116" s="400"/>
      <c r="X116" s="400"/>
      <c r="Y116" s="400"/>
      <c r="Z116" s="400"/>
    </row>
    <row r="117" spans="1:26" ht="14.25" customHeight="1" x14ac:dyDescent="0.35">
      <c r="A117" s="400"/>
      <c r="B117" s="400"/>
      <c r="C117" s="400"/>
      <c r="D117" s="400"/>
      <c r="E117" s="400"/>
      <c r="F117" s="400"/>
      <c r="G117" s="400"/>
      <c r="H117" s="400"/>
      <c r="I117" s="400"/>
      <c r="J117" s="400"/>
      <c r="K117" s="400"/>
      <c r="L117" s="400"/>
      <c r="M117" s="400"/>
      <c r="N117" s="400"/>
      <c r="O117" s="400"/>
      <c r="P117" s="400"/>
      <c r="Q117" s="400"/>
      <c r="R117" s="400"/>
      <c r="S117" s="400"/>
      <c r="T117" s="400"/>
      <c r="U117" s="400"/>
      <c r="V117" s="400"/>
      <c r="W117" s="400"/>
      <c r="X117" s="400"/>
      <c r="Y117" s="400"/>
      <c r="Z117" s="400"/>
    </row>
    <row r="118" spans="1:26" ht="14.25" customHeight="1" x14ac:dyDescent="0.35">
      <c r="A118" s="400"/>
      <c r="B118" s="400"/>
      <c r="C118" s="400"/>
      <c r="D118" s="400"/>
      <c r="E118" s="400"/>
      <c r="F118" s="400"/>
      <c r="G118" s="400"/>
      <c r="H118" s="400"/>
      <c r="I118" s="400"/>
      <c r="J118" s="400"/>
      <c r="K118" s="400"/>
      <c r="L118" s="400"/>
      <c r="M118" s="400"/>
      <c r="N118" s="400"/>
      <c r="O118" s="400"/>
      <c r="P118" s="400"/>
      <c r="Q118" s="400"/>
      <c r="R118" s="400"/>
      <c r="S118" s="400"/>
      <c r="T118" s="400"/>
      <c r="U118" s="400"/>
      <c r="V118" s="400"/>
      <c r="W118" s="400"/>
      <c r="X118" s="400"/>
      <c r="Y118" s="400"/>
      <c r="Z118" s="400"/>
    </row>
    <row r="119" spans="1:26" ht="14.25" customHeight="1" x14ac:dyDescent="0.35">
      <c r="A119" s="400"/>
      <c r="B119" s="400"/>
      <c r="C119" s="400"/>
      <c r="D119" s="400"/>
      <c r="E119" s="400"/>
      <c r="F119" s="400"/>
      <c r="G119" s="400"/>
      <c r="H119" s="400"/>
      <c r="I119" s="400"/>
      <c r="J119" s="400"/>
      <c r="K119" s="400"/>
      <c r="L119" s="400"/>
      <c r="M119" s="400"/>
      <c r="N119" s="400"/>
      <c r="O119" s="400"/>
      <c r="P119" s="400"/>
      <c r="Q119" s="400"/>
      <c r="R119" s="400"/>
      <c r="S119" s="400"/>
      <c r="T119" s="400"/>
      <c r="U119" s="400"/>
      <c r="V119" s="400"/>
      <c r="W119" s="400"/>
      <c r="X119" s="400"/>
      <c r="Y119" s="400"/>
      <c r="Z119" s="400"/>
    </row>
    <row r="120" spans="1:26" ht="14.25" customHeight="1" x14ac:dyDescent="0.35">
      <c r="A120" s="400"/>
      <c r="B120" s="400"/>
      <c r="C120" s="400"/>
      <c r="D120" s="400"/>
      <c r="E120" s="400"/>
      <c r="F120" s="400"/>
      <c r="G120" s="400"/>
      <c r="H120" s="400"/>
      <c r="I120" s="400"/>
      <c r="J120" s="400"/>
      <c r="K120" s="400"/>
      <c r="L120" s="400"/>
      <c r="M120" s="400"/>
      <c r="N120" s="400"/>
      <c r="O120" s="400"/>
      <c r="P120" s="400"/>
      <c r="Q120" s="400"/>
      <c r="R120" s="400"/>
      <c r="S120" s="400"/>
      <c r="T120" s="400"/>
      <c r="U120" s="400"/>
      <c r="V120" s="400"/>
      <c r="W120" s="400"/>
      <c r="X120" s="400"/>
      <c r="Y120" s="400"/>
      <c r="Z120" s="400"/>
    </row>
    <row r="121" spans="1:26" ht="14.25" customHeight="1" x14ac:dyDescent="0.35">
      <c r="A121" s="400"/>
      <c r="B121" s="400"/>
      <c r="C121" s="400"/>
      <c r="D121" s="400"/>
      <c r="E121" s="400"/>
      <c r="F121" s="400"/>
      <c r="G121" s="400"/>
      <c r="H121" s="400"/>
      <c r="I121" s="400"/>
      <c r="J121" s="400"/>
      <c r="K121" s="400"/>
      <c r="L121" s="400"/>
      <c r="M121" s="400"/>
      <c r="N121" s="400"/>
      <c r="O121" s="400"/>
      <c r="P121" s="400"/>
      <c r="Q121" s="400"/>
      <c r="R121" s="400"/>
      <c r="S121" s="400"/>
      <c r="T121" s="400"/>
      <c r="U121" s="400"/>
      <c r="V121" s="400"/>
      <c r="W121" s="400"/>
      <c r="X121" s="400"/>
      <c r="Y121" s="400"/>
      <c r="Z121" s="400"/>
    </row>
    <row r="122" spans="1:26" ht="14.25" customHeight="1" x14ac:dyDescent="0.35">
      <c r="A122" s="400"/>
      <c r="B122" s="400"/>
      <c r="C122" s="400"/>
      <c r="D122" s="400"/>
      <c r="E122" s="400"/>
      <c r="F122" s="400"/>
      <c r="G122" s="400"/>
      <c r="H122" s="400"/>
      <c r="I122" s="400"/>
      <c r="J122" s="400"/>
      <c r="K122" s="400"/>
      <c r="L122" s="400"/>
      <c r="M122" s="400"/>
      <c r="N122" s="400"/>
      <c r="O122" s="400"/>
      <c r="P122" s="400"/>
      <c r="Q122" s="400"/>
      <c r="R122" s="400"/>
      <c r="S122" s="400"/>
      <c r="T122" s="400"/>
      <c r="U122" s="400"/>
      <c r="V122" s="400"/>
      <c r="W122" s="400"/>
      <c r="X122" s="400"/>
      <c r="Y122" s="400"/>
      <c r="Z122" s="400"/>
    </row>
    <row r="123" spans="1:26" ht="14.25" customHeight="1" x14ac:dyDescent="0.35">
      <c r="A123" s="400"/>
      <c r="B123" s="400"/>
      <c r="C123" s="400"/>
      <c r="D123" s="400"/>
      <c r="E123" s="400"/>
      <c r="F123" s="400"/>
      <c r="G123" s="400"/>
      <c r="H123" s="400"/>
      <c r="I123" s="400"/>
      <c r="J123" s="400"/>
      <c r="K123" s="400"/>
      <c r="L123" s="400"/>
      <c r="M123" s="400"/>
      <c r="N123" s="400"/>
      <c r="O123" s="400"/>
      <c r="P123" s="400"/>
      <c r="Q123" s="400"/>
      <c r="R123" s="400"/>
      <c r="S123" s="400"/>
      <c r="T123" s="400"/>
      <c r="U123" s="400"/>
      <c r="V123" s="400"/>
      <c r="W123" s="400"/>
      <c r="X123" s="400"/>
      <c r="Y123" s="400"/>
      <c r="Z123" s="400"/>
    </row>
    <row r="124" spans="1:26" ht="14.25" customHeight="1" x14ac:dyDescent="0.35">
      <c r="A124" s="400"/>
      <c r="B124" s="400"/>
      <c r="C124" s="400"/>
      <c r="D124" s="400"/>
      <c r="E124" s="400"/>
      <c r="F124" s="400"/>
      <c r="G124" s="400"/>
      <c r="H124" s="400"/>
      <c r="I124" s="400"/>
      <c r="J124" s="400"/>
      <c r="K124" s="400"/>
      <c r="L124" s="400"/>
      <c r="M124" s="400"/>
      <c r="N124" s="400"/>
      <c r="O124" s="400"/>
      <c r="P124" s="400"/>
      <c r="Q124" s="400"/>
      <c r="R124" s="400"/>
      <c r="S124" s="400"/>
      <c r="T124" s="400"/>
      <c r="U124" s="400"/>
      <c r="V124" s="400"/>
      <c r="W124" s="400"/>
      <c r="X124" s="400"/>
      <c r="Y124" s="400"/>
      <c r="Z124" s="400"/>
    </row>
    <row r="125" spans="1:26" ht="14.25" customHeight="1" x14ac:dyDescent="0.35">
      <c r="A125" s="400"/>
      <c r="B125" s="400"/>
      <c r="C125" s="400"/>
      <c r="D125" s="400"/>
      <c r="E125" s="400"/>
      <c r="F125" s="400"/>
      <c r="G125" s="400"/>
      <c r="H125" s="400"/>
      <c r="I125" s="400"/>
      <c r="J125" s="400"/>
      <c r="K125" s="400"/>
      <c r="L125" s="400"/>
      <c r="M125" s="400"/>
      <c r="N125" s="400"/>
      <c r="O125" s="400"/>
      <c r="P125" s="400"/>
      <c r="Q125" s="400"/>
      <c r="R125" s="400"/>
      <c r="S125" s="400"/>
      <c r="T125" s="400"/>
      <c r="U125" s="400"/>
      <c r="V125" s="400"/>
      <c r="W125" s="400"/>
      <c r="X125" s="400"/>
      <c r="Y125" s="400"/>
      <c r="Z125" s="400"/>
    </row>
    <row r="126" spans="1:26" ht="14.25" customHeight="1" x14ac:dyDescent="0.35">
      <c r="A126" s="400"/>
      <c r="B126" s="400"/>
      <c r="C126" s="400"/>
      <c r="D126" s="400"/>
      <c r="E126" s="400"/>
      <c r="F126" s="400"/>
      <c r="G126" s="400"/>
      <c r="H126" s="400"/>
      <c r="I126" s="400"/>
      <c r="J126" s="400"/>
      <c r="K126" s="400"/>
      <c r="L126" s="400"/>
      <c r="M126" s="400"/>
      <c r="N126" s="400"/>
      <c r="O126" s="400"/>
      <c r="P126" s="400"/>
      <c r="Q126" s="400"/>
      <c r="R126" s="400"/>
      <c r="S126" s="400"/>
      <c r="T126" s="400"/>
      <c r="U126" s="400"/>
      <c r="V126" s="400"/>
      <c r="W126" s="400"/>
      <c r="X126" s="400"/>
      <c r="Y126" s="400"/>
      <c r="Z126" s="400"/>
    </row>
    <row r="127" spans="1:26" ht="14.25" customHeight="1" x14ac:dyDescent="0.35">
      <c r="A127" s="400"/>
      <c r="B127" s="400"/>
      <c r="C127" s="400"/>
      <c r="D127" s="400"/>
      <c r="E127" s="400"/>
      <c r="F127" s="400"/>
      <c r="G127" s="400"/>
      <c r="H127" s="400"/>
      <c r="I127" s="400"/>
      <c r="J127" s="400"/>
      <c r="K127" s="400"/>
      <c r="L127" s="400"/>
      <c r="M127" s="400"/>
      <c r="N127" s="400"/>
      <c r="O127" s="400"/>
      <c r="P127" s="400"/>
      <c r="Q127" s="400"/>
      <c r="R127" s="400"/>
      <c r="S127" s="400"/>
      <c r="T127" s="400"/>
      <c r="U127" s="400"/>
      <c r="V127" s="400"/>
      <c r="W127" s="400"/>
      <c r="X127" s="400"/>
      <c r="Y127" s="400"/>
      <c r="Z127" s="400"/>
    </row>
    <row r="128" spans="1:26" ht="14.25" customHeight="1" x14ac:dyDescent="0.35">
      <c r="A128" s="400"/>
      <c r="B128" s="400"/>
      <c r="C128" s="400"/>
      <c r="D128" s="400"/>
      <c r="E128" s="400"/>
      <c r="F128" s="400"/>
      <c r="G128" s="400"/>
      <c r="H128" s="400"/>
      <c r="I128" s="400"/>
      <c r="J128" s="400"/>
      <c r="K128" s="400"/>
      <c r="L128" s="400"/>
      <c r="M128" s="400"/>
      <c r="N128" s="400"/>
      <c r="O128" s="400"/>
      <c r="P128" s="400"/>
      <c r="Q128" s="400"/>
      <c r="R128" s="400"/>
      <c r="S128" s="400"/>
      <c r="T128" s="400"/>
      <c r="U128" s="400"/>
      <c r="V128" s="400"/>
      <c r="W128" s="400"/>
      <c r="X128" s="400"/>
      <c r="Y128" s="400"/>
      <c r="Z128" s="400"/>
    </row>
    <row r="129" spans="1:26" ht="14.25" customHeight="1" x14ac:dyDescent="0.35">
      <c r="A129" s="400"/>
      <c r="B129" s="400"/>
      <c r="C129" s="400"/>
      <c r="D129" s="400"/>
      <c r="E129" s="400"/>
      <c r="F129" s="400"/>
      <c r="G129" s="400"/>
      <c r="H129" s="400"/>
      <c r="I129" s="400"/>
      <c r="J129" s="400"/>
      <c r="K129" s="400"/>
      <c r="L129" s="400"/>
      <c r="M129" s="400"/>
      <c r="N129" s="400"/>
      <c r="O129" s="400"/>
      <c r="P129" s="400"/>
      <c r="Q129" s="400"/>
      <c r="R129" s="400"/>
      <c r="S129" s="400"/>
      <c r="T129" s="400"/>
      <c r="U129" s="400"/>
      <c r="V129" s="400"/>
      <c r="W129" s="400"/>
      <c r="X129" s="400"/>
      <c r="Y129" s="400"/>
      <c r="Z129" s="400"/>
    </row>
    <row r="130" spans="1:26" ht="14.25" customHeight="1" x14ac:dyDescent="0.35">
      <c r="A130" s="400"/>
      <c r="B130" s="400"/>
      <c r="C130" s="400"/>
      <c r="D130" s="400"/>
      <c r="E130" s="400"/>
      <c r="F130" s="400"/>
      <c r="G130" s="400"/>
      <c r="H130" s="400"/>
      <c r="I130" s="400"/>
      <c r="J130" s="400"/>
      <c r="K130" s="400"/>
      <c r="L130" s="400"/>
      <c r="M130" s="400"/>
      <c r="N130" s="400"/>
      <c r="O130" s="400"/>
      <c r="P130" s="400"/>
      <c r="Q130" s="400"/>
      <c r="R130" s="400"/>
      <c r="S130" s="400"/>
      <c r="T130" s="400"/>
      <c r="U130" s="400"/>
      <c r="V130" s="400"/>
      <c r="W130" s="400"/>
      <c r="X130" s="400"/>
      <c r="Y130" s="400"/>
      <c r="Z130" s="400"/>
    </row>
    <row r="131" spans="1:26" ht="14.25" customHeight="1" x14ac:dyDescent="0.35">
      <c r="A131" s="400"/>
      <c r="B131" s="400"/>
      <c r="C131" s="400"/>
      <c r="D131" s="400"/>
      <c r="E131" s="400"/>
      <c r="F131" s="400"/>
      <c r="G131" s="400"/>
      <c r="H131" s="400"/>
      <c r="I131" s="400"/>
      <c r="J131" s="400"/>
      <c r="K131" s="400"/>
      <c r="L131" s="400"/>
      <c r="M131" s="400"/>
      <c r="N131" s="400"/>
      <c r="O131" s="400"/>
      <c r="P131" s="400"/>
      <c r="Q131" s="400"/>
      <c r="R131" s="400"/>
      <c r="S131" s="400"/>
      <c r="T131" s="400"/>
      <c r="U131" s="400"/>
      <c r="V131" s="400"/>
      <c r="W131" s="400"/>
      <c r="X131" s="400"/>
      <c r="Y131" s="400"/>
      <c r="Z131" s="400"/>
    </row>
    <row r="132" spans="1:26" ht="14.25" customHeight="1" x14ac:dyDescent="0.35">
      <c r="A132" s="400"/>
      <c r="B132" s="400"/>
      <c r="C132" s="400"/>
      <c r="D132" s="400"/>
      <c r="E132" s="400"/>
      <c r="F132" s="400"/>
      <c r="G132" s="400"/>
      <c r="H132" s="400"/>
      <c r="I132" s="400"/>
      <c r="J132" s="400"/>
      <c r="K132" s="400"/>
      <c r="L132" s="400"/>
      <c r="M132" s="400"/>
      <c r="N132" s="400"/>
      <c r="O132" s="400"/>
      <c r="P132" s="400"/>
      <c r="Q132" s="400"/>
      <c r="R132" s="400"/>
      <c r="S132" s="400"/>
      <c r="T132" s="400"/>
      <c r="U132" s="400"/>
      <c r="V132" s="400"/>
      <c r="W132" s="400"/>
      <c r="X132" s="400"/>
      <c r="Y132" s="400"/>
      <c r="Z132" s="400"/>
    </row>
    <row r="133" spans="1:26" ht="14.25" customHeight="1" x14ac:dyDescent="0.35">
      <c r="A133" s="400"/>
      <c r="B133" s="400"/>
      <c r="C133" s="400"/>
      <c r="D133" s="400"/>
      <c r="E133" s="400"/>
      <c r="F133" s="400"/>
      <c r="G133" s="400"/>
      <c r="H133" s="400"/>
      <c r="I133" s="400"/>
      <c r="J133" s="400"/>
      <c r="K133" s="400"/>
      <c r="L133" s="400"/>
      <c r="M133" s="400"/>
      <c r="N133" s="400"/>
      <c r="O133" s="400"/>
      <c r="P133" s="400"/>
      <c r="Q133" s="400"/>
      <c r="R133" s="400"/>
      <c r="S133" s="400"/>
      <c r="T133" s="400"/>
      <c r="U133" s="400"/>
      <c r="V133" s="400"/>
      <c r="W133" s="400"/>
      <c r="X133" s="400"/>
      <c r="Y133" s="400"/>
      <c r="Z133" s="400"/>
    </row>
    <row r="134" spans="1:26" ht="14.25" customHeight="1" x14ac:dyDescent="0.35">
      <c r="A134" s="400"/>
      <c r="B134" s="400"/>
      <c r="C134" s="400"/>
      <c r="D134" s="400"/>
      <c r="E134" s="400"/>
      <c r="F134" s="400"/>
      <c r="G134" s="400"/>
      <c r="H134" s="400"/>
      <c r="I134" s="400"/>
      <c r="J134" s="400"/>
      <c r="K134" s="400"/>
      <c r="L134" s="400"/>
      <c r="M134" s="400"/>
      <c r="N134" s="400"/>
      <c r="O134" s="400"/>
      <c r="P134" s="400"/>
      <c r="Q134" s="400"/>
      <c r="R134" s="400"/>
      <c r="S134" s="400"/>
      <c r="T134" s="400"/>
      <c r="U134" s="400"/>
      <c r="V134" s="400"/>
      <c r="W134" s="400"/>
      <c r="X134" s="400"/>
      <c r="Y134" s="400"/>
      <c r="Z134" s="400"/>
    </row>
    <row r="135" spans="1:26" ht="14.25" customHeight="1" x14ac:dyDescent="0.35">
      <c r="A135" s="400"/>
      <c r="B135" s="400"/>
      <c r="C135" s="400"/>
      <c r="D135" s="400"/>
      <c r="E135" s="400"/>
      <c r="F135" s="400"/>
      <c r="G135" s="400"/>
      <c r="H135" s="400"/>
      <c r="I135" s="400"/>
      <c r="J135" s="400"/>
      <c r="K135" s="400"/>
      <c r="L135" s="400"/>
      <c r="M135" s="400"/>
      <c r="N135" s="400"/>
      <c r="O135" s="400"/>
      <c r="P135" s="400"/>
      <c r="Q135" s="400"/>
      <c r="R135" s="400"/>
      <c r="S135" s="400"/>
      <c r="T135" s="400"/>
      <c r="U135" s="400"/>
      <c r="V135" s="400"/>
      <c r="W135" s="400"/>
      <c r="X135" s="400"/>
      <c r="Y135" s="400"/>
      <c r="Z135" s="400"/>
    </row>
    <row r="136" spans="1:26" ht="14.25" customHeight="1" x14ac:dyDescent="0.35">
      <c r="A136" s="400"/>
      <c r="B136" s="400"/>
      <c r="C136" s="400"/>
      <c r="D136" s="400"/>
      <c r="E136" s="400"/>
      <c r="F136" s="400"/>
      <c r="G136" s="400"/>
      <c r="H136" s="400"/>
      <c r="I136" s="400"/>
      <c r="J136" s="400"/>
      <c r="K136" s="400"/>
      <c r="L136" s="400"/>
      <c r="M136" s="400"/>
      <c r="N136" s="400"/>
      <c r="O136" s="400"/>
      <c r="P136" s="400"/>
      <c r="Q136" s="400"/>
      <c r="R136" s="400"/>
      <c r="S136" s="400"/>
      <c r="T136" s="400"/>
      <c r="U136" s="400"/>
      <c r="V136" s="400"/>
      <c r="W136" s="400"/>
      <c r="X136" s="400"/>
      <c r="Y136" s="400"/>
      <c r="Z136" s="400"/>
    </row>
    <row r="137" spans="1:26" ht="14.25" customHeight="1" x14ac:dyDescent="0.35">
      <c r="A137" s="400"/>
      <c r="B137" s="400"/>
      <c r="C137" s="400"/>
      <c r="D137" s="400"/>
      <c r="E137" s="400"/>
      <c r="F137" s="400"/>
      <c r="G137" s="400"/>
      <c r="H137" s="400"/>
      <c r="I137" s="400"/>
      <c r="J137" s="400"/>
      <c r="K137" s="400"/>
      <c r="L137" s="400"/>
      <c r="M137" s="400"/>
      <c r="N137" s="400"/>
      <c r="O137" s="400"/>
      <c r="P137" s="400"/>
      <c r="Q137" s="400"/>
      <c r="R137" s="400"/>
      <c r="S137" s="400"/>
      <c r="T137" s="400"/>
      <c r="U137" s="400"/>
      <c r="V137" s="400"/>
      <c r="W137" s="400"/>
      <c r="X137" s="400"/>
      <c r="Y137" s="400"/>
      <c r="Z137" s="400"/>
    </row>
    <row r="138" spans="1:26" ht="14.25" customHeight="1" x14ac:dyDescent="0.35">
      <c r="A138" s="400"/>
      <c r="B138" s="400"/>
      <c r="C138" s="400"/>
      <c r="D138" s="400"/>
      <c r="E138" s="400"/>
      <c r="F138" s="400"/>
      <c r="G138" s="400"/>
      <c r="H138" s="400"/>
      <c r="I138" s="400"/>
      <c r="J138" s="400"/>
      <c r="K138" s="400"/>
      <c r="L138" s="400"/>
      <c r="M138" s="400"/>
      <c r="N138" s="400"/>
      <c r="O138" s="400"/>
      <c r="P138" s="400"/>
      <c r="Q138" s="400"/>
      <c r="R138" s="400"/>
      <c r="S138" s="400"/>
      <c r="T138" s="400"/>
      <c r="U138" s="400"/>
      <c r="V138" s="400"/>
      <c r="W138" s="400"/>
      <c r="X138" s="400"/>
      <c r="Y138" s="400"/>
      <c r="Z138" s="400"/>
    </row>
    <row r="139" spans="1:26" ht="14.25" customHeight="1" x14ac:dyDescent="0.35">
      <c r="A139" s="400"/>
      <c r="B139" s="400"/>
      <c r="C139" s="400"/>
      <c r="D139" s="400"/>
      <c r="E139" s="400"/>
      <c r="F139" s="400"/>
      <c r="G139" s="400"/>
      <c r="H139" s="400"/>
      <c r="I139" s="400"/>
      <c r="J139" s="400"/>
      <c r="K139" s="400"/>
      <c r="L139" s="400"/>
      <c r="M139" s="400"/>
      <c r="N139" s="400"/>
      <c r="O139" s="400"/>
      <c r="P139" s="400"/>
      <c r="Q139" s="400"/>
      <c r="R139" s="400"/>
      <c r="S139" s="400"/>
      <c r="T139" s="400"/>
      <c r="U139" s="400"/>
      <c r="V139" s="400"/>
      <c r="W139" s="400"/>
      <c r="X139" s="400"/>
      <c r="Y139" s="400"/>
      <c r="Z139" s="400"/>
    </row>
    <row r="140" spans="1:26" ht="14.25" customHeight="1" x14ac:dyDescent="0.35">
      <c r="A140" s="400"/>
      <c r="B140" s="400"/>
      <c r="C140" s="400"/>
      <c r="D140" s="400"/>
      <c r="E140" s="400"/>
      <c r="F140" s="400"/>
      <c r="G140" s="400"/>
      <c r="H140" s="400"/>
      <c r="I140" s="400"/>
      <c r="J140" s="400"/>
      <c r="K140" s="400"/>
      <c r="L140" s="400"/>
      <c r="M140" s="400"/>
      <c r="N140" s="400"/>
      <c r="O140" s="400"/>
      <c r="P140" s="400"/>
      <c r="Q140" s="400"/>
      <c r="R140" s="400"/>
      <c r="S140" s="400"/>
      <c r="T140" s="400"/>
      <c r="U140" s="400"/>
      <c r="V140" s="400"/>
      <c r="W140" s="400"/>
      <c r="X140" s="400"/>
      <c r="Y140" s="400"/>
      <c r="Z140" s="400"/>
    </row>
    <row r="141" spans="1:26" ht="14.25" customHeight="1" x14ac:dyDescent="0.35">
      <c r="A141" s="400"/>
      <c r="B141" s="400"/>
      <c r="C141" s="400"/>
      <c r="D141" s="400"/>
      <c r="E141" s="400"/>
      <c r="F141" s="400"/>
      <c r="G141" s="400"/>
      <c r="H141" s="400"/>
      <c r="I141" s="400"/>
      <c r="J141" s="400"/>
      <c r="K141" s="400"/>
      <c r="L141" s="400"/>
      <c r="M141" s="400"/>
      <c r="N141" s="400"/>
      <c r="O141" s="400"/>
      <c r="P141" s="400"/>
      <c r="Q141" s="400"/>
      <c r="R141" s="400"/>
      <c r="S141" s="400"/>
      <c r="T141" s="400"/>
      <c r="U141" s="400"/>
      <c r="V141" s="400"/>
      <c r="W141" s="400"/>
      <c r="X141" s="400"/>
      <c r="Y141" s="400"/>
      <c r="Z141" s="400"/>
    </row>
    <row r="142" spans="1:26" ht="14.25" customHeight="1" x14ac:dyDescent="0.35">
      <c r="A142" s="400"/>
      <c r="B142" s="400"/>
      <c r="C142" s="400"/>
      <c r="D142" s="400"/>
      <c r="E142" s="400"/>
      <c r="F142" s="400"/>
      <c r="G142" s="400"/>
      <c r="H142" s="400"/>
      <c r="I142" s="400"/>
      <c r="J142" s="400"/>
      <c r="K142" s="400"/>
      <c r="L142" s="400"/>
      <c r="M142" s="400"/>
      <c r="N142" s="400"/>
      <c r="O142" s="400"/>
      <c r="P142" s="400"/>
      <c r="Q142" s="400"/>
      <c r="R142" s="400"/>
      <c r="S142" s="400"/>
      <c r="T142" s="400"/>
      <c r="U142" s="400"/>
      <c r="V142" s="400"/>
      <c r="W142" s="400"/>
      <c r="X142" s="400"/>
      <c r="Y142" s="400"/>
      <c r="Z142" s="400"/>
    </row>
    <row r="143" spans="1:26" ht="14.25" customHeight="1" x14ac:dyDescent="0.35">
      <c r="A143" s="400"/>
      <c r="B143" s="400"/>
      <c r="C143" s="400"/>
      <c r="D143" s="400"/>
      <c r="E143" s="400"/>
      <c r="F143" s="400"/>
      <c r="G143" s="400"/>
      <c r="H143" s="400"/>
      <c r="I143" s="400"/>
      <c r="J143" s="400"/>
      <c r="K143" s="400"/>
      <c r="L143" s="400"/>
      <c r="M143" s="400"/>
      <c r="N143" s="400"/>
      <c r="O143" s="400"/>
      <c r="P143" s="400"/>
      <c r="Q143" s="400"/>
      <c r="R143" s="400"/>
      <c r="S143" s="400"/>
      <c r="T143" s="400"/>
      <c r="U143" s="400"/>
      <c r="V143" s="400"/>
      <c r="W143" s="400"/>
      <c r="X143" s="400"/>
      <c r="Y143" s="400"/>
      <c r="Z143" s="400"/>
    </row>
    <row r="144" spans="1:26" ht="14.25" customHeight="1" x14ac:dyDescent="0.35">
      <c r="A144" s="400"/>
      <c r="B144" s="400"/>
      <c r="C144" s="400"/>
      <c r="D144" s="400"/>
      <c r="E144" s="400"/>
      <c r="F144" s="400"/>
      <c r="G144" s="400"/>
      <c r="H144" s="400"/>
      <c r="I144" s="400"/>
      <c r="J144" s="400"/>
      <c r="K144" s="400"/>
      <c r="L144" s="400"/>
      <c r="M144" s="400"/>
      <c r="N144" s="400"/>
      <c r="O144" s="400"/>
      <c r="P144" s="400"/>
      <c r="Q144" s="400"/>
      <c r="R144" s="400"/>
      <c r="S144" s="400"/>
      <c r="T144" s="400"/>
      <c r="U144" s="400"/>
      <c r="V144" s="400"/>
      <c r="W144" s="400"/>
      <c r="X144" s="400"/>
      <c r="Y144" s="400"/>
      <c r="Z144" s="400"/>
    </row>
    <row r="145" spans="1:26" ht="14.25" customHeight="1" x14ac:dyDescent="0.35">
      <c r="A145" s="400"/>
      <c r="B145" s="400"/>
      <c r="C145" s="400"/>
      <c r="D145" s="400"/>
      <c r="E145" s="400"/>
      <c r="F145" s="400"/>
      <c r="G145" s="400"/>
      <c r="H145" s="400"/>
      <c r="I145" s="400"/>
      <c r="J145" s="400"/>
      <c r="K145" s="400"/>
      <c r="L145" s="400"/>
      <c r="M145" s="400"/>
      <c r="N145" s="400"/>
      <c r="O145" s="400"/>
      <c r="P145" s="400"/>
      <c r="Q145" s="400"/>
      <c r="R145" s="400"/>
      <c r="S145" s="400"/>
      <c r="T145" s="400"/>
      <c r="U145" s="400"/>
      <c r="V145" s="400"/>
      <c r="W145" s="400"/>
      <c r="X145" s="400"/>
      <c r="Y145" s="400"/>
      <c r="Z145" s="400"/>
    </row>
    <row r="146" spans="1:26" ht="14.25" customHeight="1" x14ac:dyDescent="0.35">
      <c r="A146" s="400"/>
      <c r="B146" s="400"/>
      <c r="C146" s="400"/>
      <c r="D146" s="400"/>
      <c r="E146" s="400"/>
      <c r="F146" s="400"/>
      <c r="G146" s="400"/>
      <c r="H146" s="400"/>
      <c r="I146" s="400"/>
      <c r="J146" s="400"/>
      <c r="K146" s="400"/>
      <c r="L146" s="400"/>
      <c r="M146" s="400"/>
      <c r="N146" s="400"/>
      <c r="O146" s="400"/>
      <c r="P146" s="400"/>
      <c r="Q146" s="400"/>
      <c r="R146" s="400"/>
      <c r="S146" s="400"/>
      <c r="T146" s="400"/>
      <c r="U146" s="400"/>
      <c r="V146" s="400"/>
      <c r="W146" s="400"/>
      <c r="X146" s="400"/>
      <c r="Y146" s="400"/>
      <c r="Z146" s="400"/>
    </row>
    <row r="147" spans="1:26" ht="14.25" customHeight="1" x14ac:dyDescent="0.35">
      <c r="A147" s="400"/>
      <c r="B147" s="400"/>
      <c r="C147" s="400"/>
      <c r="D147" s="400"/>
      <c r="E147" s="400"/>
      <c r="F147" s="400"/>
      <c r="G147" s="400"/>
      <c r="H147" s="400"/>
      <c r="I147" s="400"/>
      <c r="J147" s="400"/>
      <c r="K147" s="400"/>
      <c r="L147" s="400"/>
      <c r="M147" s="400"/>
      <c r="N147" s="400"/>
      <c r="O147" s="400"/>
      <c r="P147" s="400"/>
      <c r="Q147" s="400"/>
      <c r="R147" s="400"/>
      <c r="S147" s="400"/>
      <c r="T147" s="400"/>
      <c r="U147" s="400"/>
      <c r="V147" s="400"/>
      <c r="W147" s="400"/>
      <c r="X147" s="400"/>
      <c r="Y147" s="400"/>
      <c r="Z147" s="400"/>
    </row>
    <row r="148" spans="1:26" ht="14.25" customHeight="1" x14ac:dyDescent="0.35">
      <c r="A148" s="400"/>
      <c r="B148" s="400"/>
      <c r="C148" s="400"/>
      <c r="D148" s="400"/>
      <c r="E148" s="400"/>
      <c r="F148" s="400"/>
      <c r="G148" s="400"/>
      <c r="H148" s="400"/>
      <c r="I148" s="400"/>
      <c r="J148" s="400"/>
      <c r="K148" s="400"/>
      <c r="L148" s="400"/>
      <c r="M148" s="400"/>
      <c r="N148" s="400"/>
      <c r="O148" s="400"/>
      <c r="P148" s="400"/>
      <c r="Q148" s="400"/>
      <c r="R148" s="400"/>
      <c r="S148" s="400"/>
      <c r="T148" s="400"/>
      <c r="U148" s="400"/>
      <c r="V148" s="400"/>
      <c r="W148" s="400"/>
      <c r="X148" s="400"/>
      <c r="Y148" s="400"/>
      <c r="Z148" s="400"/>
    </row>
    <row r="149" spans="1:26" ht="14.25" customHeight="1" x14ac:dyDescent="0.35">
      <c r="A149" s="400"/>
      <c r="B149" s="400"/>
      <c r="C149" s="400"/>
      <c r="D149" s="400"/>
      <c r="E149" s="400"/>
      <c r="F149" s="400"/>
      <c r="G149" s="400"/>
      <c r="H149" s="400"/>
      <c r="I149" s="400"/>
      <c r="J149" s="400"/>
      <c r="K149" s="400"/>
      <c r="L149" s="400"/>
      <c r="M149" s="400"/>
      <c r="N149" s="400"/>
      <c r="O149" s="400"/>
      <c r="P149" s="400"/>
      <c r="Q149" s="400"/>
      <c r="R149" s="400"/>
      <c r="S149" s="400"/>
      <c r="T149" s="400"/>
      <c r="U149" s="400"/>
      <c r="V149" s="400"/>
      <c r="W149" s="400"/>
      <c r="X149" s="400"/>
      <c r="Y149" s="400"/>
      <c r="Z149" s="400"/>
    </row>
    <row r="150" spans="1:26" ht="14.25" customHeight="1" x14ac:dyDescent="0.35">
      <c r="A150" s="400"/>
      <c r="B150" s="400"/>
      <c r="C150" s="400"/>
      <c r="D150" s="400"/>
      <c r="E150" s="400"/>
      <c r="F150" s="400"/>
      <c r="G150" s="400"/>
      <c r="H150" s="400"/>
      <c r="I150" s="400"/>
      <c r="J150" s="400"/>
      <c r="K150" s="400"/>
      <c r="L150" s="400"/>
      <c r="M150" s="400"/>
      <c r="N150" s="400"/>
      <c r="O150" s="400"/>
      <c r="P150" s="400"/>
      <c r="Q150" s="400"/>
      <c r="R150" s="400"/>
      <c r="S150" s="400"/>
      <c r="T150" s="400"/>
      <c r="U150" s="400"/>
      <c r="V150" s="400"/>
      <c r="W150" s="400"/>
      <c r="X150" s="400"/>
      <c r="Y150" s="400"/>
      <c r="Z150" s="400"/>
    </row>
    <row r="151" spans="1:26" ht="14.25" customHeight="1" x14ac:dyDescent="0.35">
      <c r="A151" s="400"/>
      <c r="B151" s="400"/>
      <c r="C151" s="400"/>
      <c r="D151" s="400"/>
      <c r="E151" s="400"/>
      <c r="F151" s="400"/>
      <c r="G151" s="400"/>
      <c r="H151" s="400"/>
      <c r="I151" s="400"/>
      <c r="J151" s="400"/>
      <c r="K151" s="400"/>
      <c r="L151" s="400"/>
      <c r="M151" s="400"/>
      <c r="N151" s="400"/>
      <c r="O151" s="400"/>
      <c r="P151" s="400"/>
      <c r="Q151" s="400"/>
      <c r="R151" s="400"/>
      <c r="S151" s="400"/>
      <c r="T151" s="400"/>
      <c r="U151" s="400"/>
      <c r="V151" s="400"/>
      <c r="W151" s="400"/>
      <c r="X151" s="400"/>
      <c r="Y151" s="400"/>
      <c r="Z151" s="400"/>
    </row>
    <row r="152" spans="1:26" ht="14.25" customHeight="1" x14ac:dyDescent="0.35">
      <c r="A152" s="400"/>
      <c r="B152" s="400"/>
      <c r="C152" s="400"/>
      <c r="D152" s="400"/>
      <c r="E152" s="400"/>
      <c r="F152" s="400"/>
      <c r="G152" s="400"/>
      <c r="H152" s="400"/>
      <c r="I152" s="400"/>
      <c r="J152" s="400"/>
      <c r="K152" s="400"/>
      <c r="L152" s="400"/>
      <c r="M152" s="400"/>
      <c r="N152" s="400"/>
      <c r="O152" s="400"/>
      <c r="P152" s="400"/>
      <c r="Q152" s="400"/>
      <c r="R152" s="400"/>
      <c r="S152" s="400"/>
      <c r="T152" s="400"/>
      <c r="U152" s="400"/>
      <c r="V152" s="400"/>
      <c r="W152" s="400"/>
      <c r="X152" s="400"/>
      <c r="Y152" s="400"/>
      <c r="Z152" s="400"/>
    </row>
    <row r="153" spans="1:26" ht="14.25" customHeight="1" x14ac:dyDescent="0.35">
      <c r="A153" s="400"/>
      <c r="B153" s="400"/>
      <c r="C153" s="400"/>
      <c r="D153" s="400"/>
      <c r="E153" s="400"/>
      <c r="F153" s="400"/>
      <c r="G153" s="400"/>
      <c r="H153" s="400"/>
      <c r="I153" s="400"/>
      <c r="J153" s="400"/>
      <c r="K153" s="400"/>
      <c r="L153" s="400"/>
      <c r="M153" s="400"/>
      <c r="N153" s="400"/>
      <c r="O153" s="400"/>
      <c r="P153" s="400"/>
      <c r="Q153" s="400"/>
      <c r="R153" s="400"/>
      <c r="S153" s="400"/>
      <c r="T153" s="400"/>
      <c r="U153" s="400"/>
      <c r="V153" s="400"/>
      <c r="W153" s="400"/>
      <c r="X153" s="400"/>
      <c r="Y153" s="400"/>
      <c r="Z153" s="400"/>
    </row>
    <row r="154" spans="1:26" ht="14.25" customHeight="1" x14ac:dyDescent="0.35">
      <c r="A154" s="400"/>
      <c r="B154" s="400"/>
      <c r="C154" s="400"/>
      <c r="D154" s="400"/>
      <c r="E154" s="400"/>
      <c r="F154" s="400"/>
      <c r="G154" s="400"/>
      <c r="H154" s="400"/>
      <c r="I154" s="400"/>
      <c r="J154" s="400"/>
      <c r="K154" s="400"/>
      <c r="L154" s="400"/>
      <c r="M154" s="400"/>
      <c r="N154" s="400"/>
      <c r="O154" s="400"/>
      <c r="P154" s="400"/>
      <c r="Q154" s="400"/>
      <c r="R154" s="400"/>
      <c r="S154" s="400"/>
      <c r="T154" s="400"/>
      <c r="U154" s="400"/>
      <c r="V154" s="400"/>
      <c r="W154" s="400"/>
      <c r="X154" s="400"/>
      <c r="Y154" s="400"/>
      <c r="Z154" s="400"/>
    </row>
    <row r="155" spans="1:26" ht="14.25" customHeight="1" x14ac:dyDescent="0.35">
      <c r="A155" s="400"/>
      <c r="B155" s="400"/>
      <c r="C155" s="400"/>
      <c r="D155" s="400"/>
      <c r="E155" s="400"/>
      <c r="F155" s="400"/>
      <c r="G155" s="400"/>
      <c r="H155" s="400"/>
      <c r="I155" s="400"/>
      <c r="J155" s="400"/>
      <c r="K155" s="400"/>
      <c r="L155" s="400"/>
      <c r="M155" s="400"/>
      <c r="N155" s="400"/>
      <c r="O155" s="400"/>
      <c r="P155" s="400"/>
      <c r="Q155" s="400"/>
      <c r="R155" s="400"/>
      <c r="S155" s="400"/>
      <c r="T155" s="400"/>
      <c r="U155" s="400"/>
      <c r="V155" s="400"/>
      <c r="W155" s="400"/>
      <c r="X155" s="400"/>
      <c r="Y155" s="400"/>
      <c r="Z155" s="400"/>
    </row>
    <row r="156" spans="1:26" ht="14.25" customHeight="1" x14ac:dyDescent="0.35">
      <c r="A156" s="400"/>
      <c r="B156" s="400"/>
      <c r="C156" s="400"/>
      <c r="D156" s="400"/>
      <c r="E156" s="400"/>
      <c r="F156" s="400"/>
      <c r="G156" s="400"/>
      <c r="H156" s="400"/>
      <c r="I156" s="400"/>
      <c r="J156" s="400"/>
      <c r="K156" s="400"/>
      <c r="L156" s="400"/>
      <c r="M156" s="400"/>
      <c r="N156" s="400"/>
      <c r="O156" s="400"/>
      <c r="P156" s="400"/>
      <c r="Q156" s="400"/>
      <c r="R156" s="400"/>
      <c r="S156" s="400"/>
      <c r="T156" s="400"/>
      <c r="U156" s="400"/>
      <c r="V156" s="400"/>
      <c r="W156" s="400"/>
      <c r="X156" s="400"/>
      <c r="Y156" s="400"/>
      <c r="Z156" s="400"/>
    </row>
    <row r="157" spans="1:26" ht="14.25" customHeight="1" x14ac:dyDescent="0.35">
      <c r="A157" s="400"/>
      <c r="B157" s="400"/>
      <c r="C157" s="400"/>
      <c r="D157" s="400"/>
      <c r="E157" s="400"/>
      <c r="F157" s="400"/>
      <c r="G157" s="400"/>
      <c r="H157" s="400"/>
      <c r="I157" s="400"/>
      <c r="J157" s="400"/>
      <c r="K157" s="400"/>
      <c r="L157" s="400"/>
      <c r="M157" s="400"/>
      <c r="N157" s="400"/>
      <c r="O157" s="400"/>
      <c r="P157" s="400"/>
      <c r="Q157" s="400"/>
      <c r="R157" s="400"/>
      <c r="S157" s="400"/>
      <c r="T157" s="400"/>
      <c r="U157" s="400"/>
      <c r="V157" s="400"/>
      <c r="W157" s="400"/>
      <c r="X157" s="400"/>
      <c r="Y157" s="400"/>
      <c r="Z157" s="400"/>
    </row>
    <row r="158" spans="1:26" ht="14.25" customHeight="1" x14ac:dyDescent="0.35">
      <c r="A158" s="400"/>
      <c r="B158" s="400"/>
      <c r="C158" s="400"/>
      <c r="D158" s="400"/>
      <c r="E158" s="400"/>
      <c r="F158" s="400"/>
      <c r="G158" s="400"/>
      <c r="H158" s="400"/>
      <c r="I158" s="400"/>
      <c r="J158" s="400"/>
      <c r="K158" s="400"/>
      <c r="L158" s="400"/>
      <c r="M158" s="400"/>
      <c r="N158" s="400"/>
      <c r="O158" s="400"/>
      <c r="P158" s="400"/>
      <c r="Q158" s="400"/>
      <c r="R158" s="400"/>
      <c r="S158" s="400"/>
      <c r="T158" s="400"/>
      <c r="U158" s="400"/>
      <c r="V158" s="400"/>
      <c r="W158" s="400"/>
      <c r="X158" s="400"/>
      <c r="Y158" s="400"/>
      <c r="Z158" s="400"/>
    </row>
    <row r="159" spans="1:26" ht="14.25" customHeight="1" x14ac:dyDescent="0.35">
      <c r="A159" s="400"/>
      <c r="B159" s="400"/>
      <c r="C159" s="400"/>
      <c r="D159" s="400"/>
      <c r="E159" s="400"/>
      <c r="F159" s="400"/>
      <c r="G159" s="400"/>
      <c r="H159" s="400"/>
      <c r="I159" s="400"/>
      <c r="J159" s="400"/>
      <c r="K159" s="400"/>
      <c r="L159" s="400"/>
      <c r="M159" s="400"/>
      <c r="N159" s="400"/>
      <c r="O159" s="400"/>
      <c r="P159" s="400"/>
      <c r="Q159" s="400"/>
      <c r="R159" s="400"/>
      <c r="S159" s="400"/>
      <c r="T159" s="400"/>
      <c r="U159" s="400"/>
      <c r="V159" s="400"/>
      <c r="W159" s="400"/>
      <c r="X159" s="400"/>
      <c r="Y159" s="400"/>
      <c r="Z159" s="400"/>
    </row>
    <row r="160" spans="1:26" ht="14.25" customHeight="1" x14ac:dyDescent="0.35">
      <c r="A160" s="400"/>
      <c r="B160" s="400"/>
      <c r="C160" s="400"/>
      <c r="D160" s="400"/>
      <c r="E160" s="400"/>
      <c r="F160" s="400"/>
      <c r="G160" s="400"/>
      <c r="H160" s="400"/>
      <c r="I160" s="400"/>
      <c r="J160" s="400"/>
      <c r="K160" s="400"/>
      <c r="L160" s="400"/>
      <c r="M160" s="400"/>
      <c r="N160" s="400"/>
      <c r="O160" s="400"/>
      <c r="P160" s="400"/>
      <c r="Q160" s="400"/>
      <c r="R160" s="400"/>
      <c r="S160" s="400"/>
      <c r="T160" s="400"/>
      <c r="U160" s="400"/>
      <c r="V160" s="400"/>
      <c r="W160" s="400"/>
      <c r="X160" s="400"/>
      <c r="Y160" s="400"/>
      <c r="Z160" s="400"/>
    </row>
    <row r="161" spans="1:26" ht="14.25" customHeight="1" x14ac:dyDescent="0.35">
      <c r="A161" s="400"/>
      <c r="B161" s="400"/>
      <c r="C161" s="400"/>
      <c r="D161" s="400"/>
      <c r="E161" s="400"/>
      <c r="F161" s="400"/>
      <c r="G161" s="400"/>
      <c r="H161" s="400"/>
      <c r="I161" s="400"/>
      <c r="J161" s="400"/>
      <c r="K161" s="400"/>
      <c r="L161" s="400"/>
      <c r="M161" s="400"/>
      <c r="N161" s="400"/>
      <c r="O161" s="400"/>
      <c r="P161" s="400"/>
      <c r="Q161" s="400"/>
      <c r="R161" s="400"/>
      <c r="S161" s="400"/>
      <c r="T161" s="400"/>
      <c r="U161" s="400"/>
      <c r="V161" s="400"/>
      <c r="W161" s="400"/>
      <c r="X161" s="400"/>
      <c r="Y161" s="400"/>
      <c r="Z161" s="400"/>
    </row>
    <row r="162" spans="1:26" ht="14.25" customHeight="1" x14ac:dyDescent="0.35">
      <c r="A162" s="400"/>
      <c r="B162" s="400"/>
      <c r="C162" s="400"/>
      <c r="D162" s="400"/>
      <c r="E162" s="400"/>
      <c r="F162" s="400"/>
      <c r="G162" s="400"/>
      <c r="H162" s="400"/>
      <c r="I162" s="400"/>
      <c r="J162" s="400"/>
      <c r="K162" s="400"/>
      <c r="L162" s="400"/>
      <c r="M162" s="400"/>
      <c r="N162" s="400"/>
      <c r="O162" s="400"/>
      <c r="P162" s="400"/>
      <c r="Q162" s="400"/>
      <c r="R162" s="400"/>
      <c r="S162" s="400"/>
      <c r="T162" s="400"/>
      <c r="U162" s="400"/>
      <c r="V162" s="400"/>
      <c r="W162" s="400"/>
      <c r="X162" s="400"/>
      <c r="Y162" s="400"/>
      <c r="Z162" s="400"/>
    </row>
    <row r="163" spans="1:26" ht="14.25" customHeight="1" x14ac:dyDescent="0.35">
      <c r="A163" s="400"/>
      <c r="B163" s="400"/>
      <c r="C163" s="400"/>
      <c r="D163" s="400"/>
      <c r="E163" s="400"/>
      <c r="F163" s="400"/>
      <c r="G163" s="400"/>
      <c r="H163" s="400"/>
      <c r="I163" s="400"/>
      <c r="J163" s="400"/>
      <c r="K163" s="400"/>
      <c r="L163" s="400"/>
      <c r="M163" s="400"/>
      <c r="N163" s="400"/>
      <c r="O163" s="400"/>
      <c r="P163" s="400"/>
      <c r="Q163" s="400"/>
      <c r="R163" s="400"/>
      <c r="S163" s="400"/>
      <c r="T163" s="400"/>
      <c r="U163" s="400"/>
      <c r="V163" s="400"/>
      <c r="W163" s="400"/>
      <c r="X163" s="400"/>
      <c r="Y163" s="400"/>
      <c r="Z163" s="400"/>
    </row>
    <row r="164" spans="1:26" ht="14.25" customHeight="1" x14ac:dyDescent="0.35">
      <c r="A164" s="400"/>
      <c r="B164" s="400"/>
      <c r="C164" s="400"/>
      <c r="D164" s="400"/>
      <c r="E164" s="400"/>
      <c r="F164" s="400"/>
      <c r="G164" s="400"/>
      <c r="H164" s="400"/>
      <c r="I164" s="400"/>
      <c r="J164" s="400"/>
      <c r="K164" s="400"/>
      <c r="L164" s="400"/>
      <c r="M164" s="400"/>
      <c r="N164" s="400"/>
      <c r="O164" s="400"/>
      <c r="P164" s="400"/>
      <c r="Q164" s="400"/>
      <c r="R164" s="400"/>
      <c r="S164" s="400"/>
      <c r="T164" s="400"/>
      <c r="U164" s="400"/>
      <c r="V164" s="400"/>
      <c r="W164" s="400"/>
      <c r="X164" s="400"/>
      <c r="Y164" s="400"/>
      <c r="Z164" s="400"/>
    </row>
    <row r="165" spans="1:26" ht="14.25" customHeight="1" x14ac:dyDescent="0.35">
      <c r="A165" s="400"/>
      <c r="B165" s="400"/>
      <c r="C165" s="400"/>
      <c r="D165" s="400"/>
      <c r="E165" s="400"/>
      <c r="F165" s="400"/>
      <c r="G165" s="400"/>
      <c r="H165" s="400"/>
      <c r="I165" s="400"/>
      <c r="J165" s="400"/>
      <c r="K165" s="400"/>
      <c r="L165" s="400"/>
      <c r="M165" s="400"/>
      <c r="N165" s="400"/>
      <c r="O165" s="400"/>
      <c r="P165" s="400"/>
      <c r="Q165" s="400"/>
      <c r="R165" s="400"/>
      <c r="S165" s="400"/>
      <c r="T165" s="400"/>
      <c r="U165" s="400"/>
      <c r="V165" s="400"/>
      <c r="W165" s="400"/>
      <c r="X165" s="400"/>
      <c r="Y165" s="400"/>
      <c r="Z165" s="400"/>
    </row>
    <row r="166" spans="1:26" ht="14.25" customHeight="1" x14ac:dyDescent="0.35">
      <c r="A166" s="400"/>
      <c r="B166" s="400"/>
      <c r="C166" s="400"/>
      <c r="D166" s="400"/>
      <c r="E166" s="400"/>
      <c r="F166" s="400"/>
      <c r="G166" s="400"/>
      <c r="H166" s="400"/>
      <c r="I166" s="400"/>
      <c r="J166" s="400"/>
      <c r="K166" s="400"/>
      <c r="L166" s="400"/>
      <c r="M166" s="400"/>
      <c r="N166" s="400"/>
      <c r="O166" s="400"/>
      <c r="P166" s="400"/>
      <c r="Q166" s="400"/>
      <c r="R166" s="400"/>
      <c r="S166" s="400"/>
      <c r="T166" s="400"/>
      <c r="U166" s="400"/>
      <c r="V166" s="400"/>
      <c r="W166" s="400"/>
      <c r="X166" s="400"/>
      <c r="Y166" s="400"/>
      <c r="Z166" s="400"/>
    </row>
    <row r="167" spans="1:26" ht="14.25" customHeight="1" x14ac:dyDescent="0.35">
      <c r="A167" s="400"/>
      <c r="B167" s="400"/>
      <c r="C167" s="400"/>
      <c r="D167" s="400"/>
      <c r="E167" s="400"/>
      <c r="F167" s="400"/>
      <c r="G167" s="400"/>
      <c r="H167" s="400"/>
      <c r="I167" s="400"/>
      <c r="J167" s="400"/>
      <c r="K167" s="400"/>
      <c r="L167" s="400"/>
      <c r="M167" s="400"/>
      <c r="N167" s="400"/>
      <c r="O167" s="400"/>
      <c r="P167" s="400"/>
      <c r="Q167" s="400"/>
      <c r="R167" s="400"/>
      <c r="S167" s="400"/>
      <c r="T167" s="400"/>
      <c r="U167" s="400"/>
      <c r="V167" s="400"/>
      <c r="W167" s="400"/>
      <c r="X167" s="400"/>
      <c r="Y167" s="400"/>
      <c r="Z167" s="400"/>
    </row>
    <row r="168" spans="1:26" ht="14.25" customHeight="1" x14ac:dyDescent="0.35">
      <c r="A168" s="400"/>
      <c r="B168" s="400"/>
      <c r="C168" s="400"/>
      <c r="D168" s="400"/>
      <c r="E168" s="400"/>
      <c r="F168" s="400"/>
      <c r="G168" s="400"/>
      <c r="H168" s="400"/>
      <c r="I168" s="400"/>
      <c r="J168" s="400"/>
      <c r="K168" s="400"/>
      <c r="L168" s="400"/>
      <c r="M168" s="400"/>
      <c r="N168" s="400"/>
      <c r="O168" s="400"/>
      <c r="P168" s="400"/>
      <c r="Q168" s="400"/>
      <c r="R168" s="400"/>
      <c r="S168" s="400"/>
      <c r="T168" s="400"/>
      <c r="U168" s="400"/>
      <c r="V168" s="400"/>
      <c r="W168" s="400"/>
      <c r="X168" s="400"/>
      <c r="Y168" s="400"/>
      <c r="Z168" s="400"/>
    </row>
    <row r="169" spans="1:26" ht="14.25" customHeight="1" x14ac:dyDescent="0.35">
      <c r="A169" s="400"/>
      <c r="B169" s="400"/>
      <c r="C169" s="400"/>
      <c r="D169" s="400"/>
      <c r="E169" s="400"/>
      <c r="F169" s="400"/>
      <c r="G169" s="400"/>
      <c r="H169" s="400"/>
      <c r="I169" s="400"/>
      <c r="J169" s="400"/>
      <c r="K169" s="400"/>
      <c r="L169" s="400"/>
      <c r="M169" s="400"/>
      <c r="N169" s="400"/>
      <c r="O169" s="400"/>
      <c r="P169" s="400"/>
      <c r="Q169" s="400"/>
      <c r="R169" s="400"/>
      <c r="S169" s="400"/>
      <c r="T169" s="400"/>
      <c r="U169" s="400"/>
      <c r="V169" s="400"/>
      <c r="W169" s="400"/>
      <c r="X169" s="400"/>
      <c r="Y169" s="400"/>
      <c r="Z169" s="400"/>
    </row>
    <row r="170" spans="1:26" ht="14.25" customHeight="1" x14ac:dyDescent="0.35">
      <c r="A170" s="400"/>
      <c r="B170" s="400"/>
      <c r="C170" s="400"/>
      <c r="D170" s="400"/>
      <c r="E170" s="400"/>
      <c r="F170" s="400"/>
      <c r="G170" s="400"/>
      <c r="H170" s="400"/>
      <c r="I170" s="400"/>
      <c r="J170" s="400"/>
      <c r="K170" s="400"/>
      <c r="L170" s="400"/>
      <c r="M170" s="400"/>
      <c r="N170" s="400"/>
      <c r="O170" s="400"/>
      <c r="P170" s="400"/>
      <c r="Q170" s="400"/>
      <c r="R170" s="400"/>
      <c r="S170" s="400"/>
      <c r="T170" s="400"/>
      <c r="U170" s="400"/>
      <c r="V170" s="400"/>
      <c r="W170" s="400"/>
      <c r="X170" s="400"/>
      <c r="Y170" s="400"/>
      <c r="Z170" s="400"/>
    </row>
    <row r="171" spans="1:26" ht="14.25" customHeight="1" x14ac:dyDescent="0.35">
      <c r="A171" s="400"/>
      <c r="B171" s="400"/>
      <c r="C171" s="400"/>
      <c r="D171" s="400"/>
      <c r="E171" s="400"/>
      <c r="F171" s="400"/>
      <c r="G171" s="400"/>
      <c r="H171" s="400"/>
      <c r="I171" s="400"/>
      <c r="J171" s="400"/>
      <c r="K171" s="400"/>
      <c r="L171" s="400"/>
      <c r="M171" s="400"/>
      <c r="N171" s="400"/>
      <c r="O171" s="400"/>
      <c r="P171" s="400"/>
      <c r="Q171" s="400"/>
      <c r="R171" s="400"/>
      <c r="S171" s="400"/>
      <c r="T171" s="400"/>
      <c r="U171" s="400"/>
      <c r="V171" s="400"/>
      <c r="W171" s="400"/>
      <c r="X171" s="400"/>
      <c r="Y171" s="400"/>
      <c r="Z171" s="400"/>
    </row>
    <row r="172" spans="1:26" ht="14.25" customHeight="1" x14ac:dyDescent="0.35">
      <c r="A172" s="400"/>
      <c r="B172" s="400"/>
      <c r="C172" s="400"/>
      <c r="D172" s="400"/>
      <c r="E172" s="400"/>
      <c r="F172" s="400"/>
      <c r="G172" s="400"/>
      <c r="H172" s="400"/>
      <c r="I172" s="400"/>
      <c r="J172" s="400"/>
      <c r="K172" s="400"/>
      <c r="L172" s="400"/>
      <c r="M172" s="400"/>
      <c r="N172" s="400"/>
      <c r="O172" s="400"/>
      <c r="P172" s="400"/>
      <c r="Q172" s="400"/>
      <c r="R172" s="400"/>
      <c r="S172" s="400"/>
      <c r="T172" s="400"/>
      <c r="U172" s="400"/>
      <c r="V172" s="400"/>
      <c r="W172" s="400"/>
      <c r="X172" s="400"/>
      <c r="Y172" s="400"/>
      <c r="Z172" s="400"/>
    </row>
    <row r="173" spans="1:26" ht="14.25" customHeight="1" x14ac:dyDescent="0.35">
      <c r="A173" s="400"/>
      <c r="B173" s="400"/>
      <c r="C173" s="400"/>
      <c r="D173" s="400"/>
      <c r="E173" s="400"/>
      <c r="F173" s="400"/>
      <c r="G173" s="400"/>
      <c r="H173" s="400"/>
      <c r="I173" s="400"/>
      <c r="J173" s="400"/>
      <c r="K173" s="400"/>
      <c r="L173" s="400"/>
      <c r="M173" s="400"/>
      <c r="N173" s="400"/>
      <c r="O173" s="400"/>
      <c r="P173" s="400"/>
      <c r="Q173" s="400"/>
      <c r="R173" s="400"/>
      <c r="S173" s="400"/>
      <c r="T173" s="400"/>
      <c r="U173" s="400"/>
      <c r="V173" s="400"/>
      <c r="W173" s="400"/>
      <c r="X173" s="400"/>
      <c r="Y173" s="400"/>
      <c r="Z173" s="400"/>
    </row>
    <row r="174" spans="1:26" ht="14.25" customHeight="1" x14ac:dyDescent="0.35">
      <c r="A174" s="400"/>
      <c r="B174" s="400"/>
      <c r="C174" s="400"/>
      <c r="D174" s="400"/>
      <c r="E174" s="400"/>
      <c r="F174" s="400"/>
      <c r="G174" s="400"/>
      <c r="H174" s="400"/>
      <c r="I174" s="400"/>
      <c r="J174" s="400"/>
      <c r="K174" s="400"/>
      <c r="L174" s="400"/>
      <c r="M174" s="400"/>
      <c r="N174" s="400"/>
      <c r="O174" s="400"/>
      <c r="P174" s="400"/>
      <c r="Q174" s="400"/>
      <c r="R174" s="400"/>
      <c r="S174" s="400"/>
      <c r="T174" s="400"/>
      <c r="U174" s="400"/>
      <c r="V174" s="400"/>
      <c r="W174" s="400"/>
      <c r="X174" s="400"/>
      <c r="Y174" s="400"/>
      <c r="Z174" s="400"/>
    </row>
    <row r="175" spans="1:26" ht="14.25" customHeight="1" x14ac:dyDescent="0.35">
      <c r="A175" s="400"/>
      <c r="B175" s="400"/>
      <c r="C175" s="400"/>
      <c r="D175" s="400"/>
      <c r="E175" s="400"/>
      <c r="F175" s="400"/>
      <c r="G175" s="400"/>
      <c r="H175" s="400"/>
      <c r="I175" s="400"/>
      <c r="J175" s="400"/>
      <c r="K175" s="400"/>
      <c r="L175" s="400"/>
      <c r="M175" s="400"/>
      <c r="N175" s="400"/>
      <c r="O175" s="400"/>
      <c r="P175" s="400"/>
      <c r="Q175" s="400"/>
      <c r="R175" s="400"/>
      <c r="S175" s="400"/>
      <c r="T175" s="400"/>
      <c r="U175" s="400"/>
      <c r="V175" s="400"/>
      <c r="W175" s="400"/>
      <c r="X175" s="400"/>
      <c r="Y175" s="400"/>
      <c r="Z175" s="400"/>
    </row>
    <row r="176" spans="1:26" ht="14.25" customHeight="1" x14ac:dyDescent="0.35">
      <c r="A176" s="400"/>
      <c r="B176" s="400"/>
      <c r="C176" s="400"/>
      <c r="D176" s="400"/>
      <c r="E176" s="400"/>
      <c r="F176" s="400"/>
      <c r="G176" s="400"/>
      <c r="H176" s="400"/>
      <c r="I176" s="400"/>
      <c r="J176" s="400"/>
      <c r="K176" s="400"/>
      <c r="L176" s="400"/>
      <c r="M176" s="400"/>
      <c r="N176" s="400"/>
      <c r="O176" s="400"/>
      <c r="P176" s="400"/>
      <c r="Q176" s="400"/>
      <c r="R176" s="400"/>
      <c r="S176" s="400"/>
      <c r="T176" s="400"/>
      <c r="U176" s="400"/>
      <c r="V176" s="400"/>
      <c r="W176" s="400"/>
      <c r="X176" s="400"/>
      <c r="Y176" s="400"/>
      <c r="Z176" s="400"/>
    </row>
    <row r="177" spans="1:26" ht="14.25" customHeight="1" x14ac:dyDescent="0.35">
      <c r="A177" s="400"/>
      <c r="B177" s="400"/>
      <c r="C177" s="400"/>
      <c r="D177" s="400"/>
      <c r="E177" s="400"/>
      <c r="F177" s="400"/>
      <c r="G177" s="400"/>
      <c r="H177" s="400"/>
      <c r="I177" s="400"/>
      <c r="J177" s="400"/>
      <c r="K177" s="400"/>
      <c r="L177" s="400"/>
      <c r="M177" s="400"/>
      <c r="N177" s="400"/>
      <c r="O177" s="400"/>
      <c r="P177" s="400"/>
      <c r="Q177" s="400"/>
      <c r="R177" s="400"/>
      <c r="S177" s="400"/>
      <c r="T177" s="400"/>
      <c r="U177" s="400"/>
      <c r="V177" s="400"/>
      <c r="W177" s="400"/>
      <c r="X177" s="400"/>
      <c r="Y177" s="400"/>
      <c r="Z177" s="400"/>
    </row>
    <row r="178" spans="1:26" ht="14.25" customHeight="1" x14ac:dyDescent="0.35">
      <c r="A178" s="400"/>
      <c r="B178" s="400"/>
      <c r="C178" s="400"/>
      <c r="D178" s="400"/>
      <c r="E178" s="400"/>
      <c r="F178" s="400"/>
      <c r="G178" s="400"/>
      <c r="H178" s="400"/>
      <c r="I178" s="400"/>
      <c r="J178" s="400"/>
      <c r="K178" s="400"/>
      <c r="L178" s="400"/>
      <c r="M178" s="400"/>
      <c r="N178" s="400"/>
      <c r="O178" s="400"/>
      <c r="P178" s="400"/>
      <c r="Q178" s="400"/>
      <c r="R178" s="400"/>
      <c r="S178" s="400"/>
      <c r="T178" s="400"/>
      <c r="U178" s="400"/>
      <c r="V178" s="400"/>
      <c r="W178" s="400"/>
      <c r="X178" s="400"/>
      <c r="Y178" s="400"/>
      <c r="Z178" s="400"/>
    </row>
    <row r="179" spans="1:26" ht="14.25" customHeight="1" x14ac:dyDescent="0.35">
      <c r="A179" s="400"/>
      <c r="B179" s="400"/>
      <c r="C179" s="400"/>
      <c r="D179" s="400"/>
      <c r="E179" s="400"/>
      <c r="F179" s="400"/>
      <c r="G179" s="400"/>
      <c r="H179" s="400"/>
      <c r="I179" s="400"/>
      <c r="J179" s="400"/>
      <c r="K179" s="400"/>
      <c r="L179" s="400"/>
      <c r="M179" s="400"/>
      <c r="N179" s="400"/>
      <c r="O179" s="400"/>
      <c r="P179" s="400"/>
      <c r="Q179" s="400"/>
      <c r="R179" s="400"/>
      <c r="S179" s="400"/>
      <c r="T179" s="400"/>
      <c r="U179" s="400"/>
      <c r="V179" s="400"/>
      <c r="W179" s="400"/>
      <c r="X179" s="400"/>
      <c r="Y179" s="400"/>
      <c r="Z179" s="400"/>
    </row>
    <row r="180" spans="1:26" ht="14.25" customHeight="1" x14ac:dyDescent="0.35">
      <c r="A180" s="400"/>
      <c r="B180" s="400"/>
      <c r="C180" s="400"/>
      <c r="D180" s="400"/>
      <c r="E180" s="400"/>
      <c r="F180" s="400"/>
      <c r="G180" s="400"/>
      <c r="H180" s="400"/>
      <c r="I180" s="400"/>
      <c r="J180" s="400"/>
      <c r="K180" s="400"/>
      <c r="L180" s="400"/>
      <c r="M180" s="400"/>
      <c r="N180" s="400"/>
      <c r="O180" s="400"/>
      <c r="P180" s="400"/>
      <c r="Q180" s="400"/>
      <c r="R180" s="400"/>
      <c r="S180" s="400"/>
      <c r="T180" s="400"/>
      <c r="U180" s="400"/>
      <c r="V180" s="400"/>
      <c r="W180" s="400"/>
      <c r="X180" s="400"/>
      <c r="Y180" s="400"/>
      <c r="Z180" s="400"/>
    </row>
    <row r="181" spans="1:26" ht="14.25" customHeight="1" x14ac:dyDescent="0.35">
      <c r="A181" s="400"/>
      <c r="B181" s="400"/>
      <c r="C181" s="400"/>
      <c r="D181" s="400"/>
      <c r="E181" s="400"/>
      <c r="F181" s="400"/>
      <c r="G181" s="400"/>
      <c r="H181" s="400"/>
      <c r="I181" s="400"/>
      <c r="J181" s="400"/>
      <c r="K181" s="400"/>
      <c r="L181" s="400"/>
      <c r="M181" s="400"/>
      <c r="N181" s="400"/>
      <c r="O181" s="400"/>
      <c r="P181" s="400"/>
      <c r="Q181" s="400"/>
      <c r="R181" s="400"/>
      <c r="S181" s="400"/>
      <c r="T181" s="400"/>
      <c r="U181" s="400"/>
      <c r="V181" s="400"/>
      <c r="W181" s="400"/>
      <c r="X181" s="400"/>
      <c r="Y181" s="400"/>
      <c r="Z181" s="400"/>
    </row>
    <row r="182" spans="1:26" ht="14.25" customHeight="1" x14ac:dyDescent="0.35">
      <c r="A182" s="400"/>
      <c r="B182" s="400"/>
      <c r="C182" s="400"/>
      <c r="D182" s="400"/>
      <c r="E182" s="400"/>
      <c r="F182" s="400"/>
      <c r="G182" s="400"/>
      <c r="H182" s="400"/>
      <c r="I182" s="400"/>
      <c r="J182" s="400"/>
      <c r="K182" s="400"/>
      <c r="L182" s="400"/>
      <c r="M182" s="400"/>
      <c r="N182" s="400"/>
      <c r="O182" s="400"/>
      <c r="P182" s="400"/>
      <c r="Q182" s="400"/>
      <c r="R182" s="400"/>
      <c r="S182" s="400"/>
      <c r="T182" s="400"/>
      <c r="U182" s="400"/>
      <c r="V182" s="400"/>
      <c r="W182" s="400"/>
      <c r="X182" s="400"/>
      <c r="Y182" s="400"/>
      <c r="Z182" s="400"/>
    </row>
    <row r="183" spans="1:26" ht="14.25" customHeight="1" x14ac:dyDescent="0.35">
      <c r="A183" s="400"/>
      <c r="B183" s="400"/>
      <c r="C183" s="400"/>
      <c r="D183" s="400"/>
      <c r="E183" s="400"/>
      <c r="F183" s="400"/>
      <c r="G183" s="400"/>
      <c r="H183" s="400"/>
      <c r="I183" s="400"/>
      <c r="J183" s="400"/>
      <c r="K183" s="400"/>
      <c r="L183" s="400"/>
      <c r="M183" s="400"/>
      <c r="N183" s="400"/>
      <c r="O183" s="400"/>
      <c r="P183" s="400"/>
      <c r="Q183" s="400"/>
      <c r="R183" s="400"/>
      <c r="S183" s="400"/>
      <c r="T183" s="400"/>
      <c r="U183" s="400"/>
      <c r="V183" s="400"/>
      <c r="W183" s="400"/>
      <c r="X183" s="400"/>
      <c r="Y183" s="400"/>
      <c r="Z183" s="400"/>
    </row>
    <row r="184" spans="1:26" ht="14.25" customHeight="1" x14ac:dyDescent="0.35">
      <c r="A184" s="400"/>
      <c r="B184" s="400"/>
      <c r="C184" s="400"/>
      <c r="D184" s="400"/>
      <c r="E184" s="400"/>
      <c r="F184" s="400"/>
      <c r="G184" s="400"/>
      <c r="H184" s="400"/>
      <c r="I184" s="400"/>
      <c r="J184" s="400"/>
      <c r="K184" s="400"/>
      <c r="L184" s="400"/>
      <c r="M184" s="400"/>
      <c r="N184" s="400"/>
      <c r="O184" s="400"/>
      <c r="P184" s="400"/>
      <c r="Q184" s="400"/>
      <c r="R184" s="400"/>
      <c r="S184" s="400"/>
      <c r="T184" s="400"/>
      <c r="U184" s="400"/>
      <c r="V184" s="400"/>
      <c r="W184" s="400"/>
      <c r="X184" s="400"/>
      <c r="Y184" s="400"/>
      <c r="Z184" s="400"/>
    </row>
    <row r="185" spans="1:26" ht="14.25" customHeight="1" x14ac:dyDescent="0.35">
      <c r="A185" s="400"/>
      <c r="B185" s="400"/>
      <c r="C185" s="400"/>
      <c r="D185" s="400"/>
      <c r="E185" s="400"/>
      <c r="F185" s="400"/>
      <c r="G185" s="400"/>
      <c r="H185" s="400"/>
      <c r="I185" s="400"/>
      <c r="J185" s="400"/>
      <c r="K185" s="400"/>
      <c r="L185" s="400"/>
      <c r="M185" s="400"/>
      <c r="N185" s="400"/>
      <c r="O185" s="400"/>
      <c r="P185" s="400"/>
      <c r="Q185" s="400"/>
      <c r="R185" s="400"/>
      <c r="S185" s="400"/>
      <c r="T185" s="400"/>
      <c r="U185" s="400"/>
      <c r="V185" s="400"/>
      <c r="W185" s="400"/>
      <c r="X185" s="400"/>
      <c r="Y185" s="400"/>
      <c r="Z185" s="400"/>
    </row>
    <row r="186" spans="1:26" ht="14.25" customHeight="1" x14ac:dyDescent="0.35">
      <c r="A186" s="400"/>
      <c r="B186" s="400"/>
      <c r="C186" s="400"/>
      <c r="D186" s="400"/>
      <c r="E186" s="400"/>
      <c r="F186" s="400"/>
      <c r="G186" s="400"/>
      <c r="H186" s="400"/>
      <c r="I186" s="400"/>
      <c r="J186" s="400"/>
      <c r="K186" s="400"/>
      <c r="L186" s="400"/>
      <c r="M186" s="400"/>
      <c r="N186" s="400"/>
      <c r="O186" s="400"/>
      <c r="P186" s="400"/>
      <c r="Q186" s="400"/>
      <c r="R186" s="400"/>
      <c r="S186" s="400"/>
      <c r="T186" s="400"/>
      <c r="U186" s="400"/>
      <c r="V186" s="400"/>
      <c r="W186" s="400"/>
      <c r="X186" s="400"/>
      <c r="Y186" s="400"/>
      <c r="Z186" s="400"/>
    </row>
    <row r="187" spans="1:26" ht="14.25" customHeight="1" x14ac:dyDescent="0.35">
      <c r="A187" s="400"/>
      <c r="B187" s="400"/>
      <c r="C187" s="400"/>
      <c r="D187" s="400"/>
      <c r="E187" s="400"/>
      <c r="F187" s="400"/>
      <c r="G187" s="400"/>
      <c r="H187" s="400"/>
      <c r="I187" s="400"/>
      <c r="J187" s="400"/>
      <c r="K187" s="400"/>
      <c r="L187" s="400"/>
      <c r="M187" s="400"/>
      <c r="N187" s="400"/>
      <c r="O187" s="400"/>
      <c r="P187" s="400"/>
      <c r="Q187" s="400"/>
      <c r="R187" s="400"/>
      <c r="S187" s="400"/>
      <c r="T187" s="400"/>
      <c r="U187" s="400"/>
      <c r="V187" s="400"/>
      <c r="W187" s="400"/>
      <c r="X187" s="400"/>
      <c r="Y187" s="400"/>
      <c r="Z187" s="400"/>
    </row>
    <row r="188" spans="1:26" ht="14.25" customHeight="1" x14ac:dyDescent="0.35">
      <c r="A188" s="400"/>
      <c r="B188" s="400"/>
      <c r="C188" s="400"/>
      <c r="D188" s="400"/>
      <c r="E188" s="400"/>
      <c r="F188" s="400"/>
      <c r="G188" s="400"/>
      <c r="H188" s="400"/>
      <c r="I188" s="400"/>
      <c r="J188" s="400"/>
      <c r="K188" s="400"/>
      <c r="L188" s="400"/>
      <c r="M188" s="400"/>
      <c r="N188" s="400"/>
      <c r="O188" s="400"/>
      <c r="P188" s="400"/>
      <c r="Q188" s="400"/>
      <c r="R188" s="400"/>
      <c r="S188" s="400"/>
      <c r="T188" s="400"/>
      <c r="U188" s="400"/>
      <c r="V188" s="400"/>
      <c r="W188" s="400"/>
      <c r="X188" s="400"/>
      <c r="Y188" s="400"/>
      <c r="Z188" s="400"/>
    </row>
    <row r="189" spans="1:26" ht="14.25" customHeight="1" x14ac:dyDescent="0.35">
      <c r="A189" s="400"/>
      <c r="B189" s="400"/>
      <c r="C189" s="400"/>
      <c r="D189" s="400"/>
      <c r="E189" s="400"/>
      <c r="F189" s="400"/>
      <c r="G189" s="400"/>
      <c r="H189" s="400"/>
      <c r="I189" s="400"/>
      <c r="J189" s="400"/>
      <c r="K189" s="400"/>
      <c r="L189" s="400"/>
      <c r="M189" s="400"/>
      <c r="N189" s="400"/>
      <c r="O189" s="400"/>
      <c r="P189" s="400"/>
      <c r="Q189" s="400"/>
      <c r="R189" s="400"/>
      <c r="S189" s="400"/>
      <c r="T189" s="400"/>
      <c r="U189" s="400"/>
      <c r="V189" s="400"/>
      <c r="W189" s="400"/>
      <c r="X189" s="400"/>
      <c r="Y189" s="400"/>
      <c r="Z189" s="400"/>
    </row>
    <row r="190" spans="1:26" ht="14.25" customHeight="1" x14ac:dyDescent="0.35">
      <c r="A190" s="400"/>
      <c r="B190" s="400"/>
      <c r="C190" s="400"/>
      <c r="D190" s="400"/>
      <c r="E190" s="400"/>
      <c r="F190" s="400"/>
      <c r="G190" s="400"/>
      <c r="H190" s="400"/>
      <c r="I190" s="400"/>
      <c r="J190" s="400"/>
      <c r="K190" s="400"/>
      <c r="L190" s="400"/>
      <c r="M190" s="400"/>
      <c r="N190" s="400"/>
      <c r="O190" s="400"/>
      <c r="P190" s="400"/>
      <c r="Q190" s="400"/>
      <c r="R190" s="400"/>
      <c r="S190" s="400"/>
      <c r="T190" s="400"/>
      <c r="U190" s="400"/>
      <c r="V190" s="400"/>
      <c r="W190" s="400"/>
      <c r="X190" s="400"/>
      <c r="Y190" s="400"/>
      <c r="Z190" s="400"/>
    </row>
    <row r="191" spans="1:26" ht="14.25" customHeight="1" x14ac:dyDescent="0.35">
      <c r="A191" s="400"/>
      <c r="B191" s="400"/>
      <c r="C191" s="400"/>
      <c r="D191" s="400"/>
      <c r="E191" s="400"/>
      <c r="F191" s="400"/>
      <c r="G191" s="400"/>
      <c r="H191" s="400"/>
      <c r="I191" s="400"/>
      <c r="J191" s="400"/>
      <c r="K191" s="400"/>
      <c r="L191" s="400"/>
      <c r="M191" s="400"/>
      <c r="N191" s="400"/>
      <c r="O191" s="400"/>
      <c r="P191" s="400"/>
      <c r="Q191" s="400"/>
      <c r="R191" s="400"/>
      <c r="S191" s="400"/>
      <c r="T191" s="400"/>
      <c r="U191" s="400"/>
      <c r="V191" s="400"/>
      <c r="W191" s="400"/>
      <c r="X191" s="400"/>
      <c r="Y191" s="400"/>
      <c r="Z191" s="400"/>
    </row>
    <row r="192" spans="1:26" ht="14.25" customHeight="1" x14ac:dyDescent="0.35">
      <c r="A192" s="400"/>
      <c r="B192" s="400"/>
      <c r="C192" s="400"/>
      <c r="D192" s="400"/>
      <c r="E192" s="400"/>
      <c r="F192" s="400"/>
      <c r="G192" s="400"/>
      <c r="H192" s="400"/>
      <c r="I192" s="400"/>
      <c r="J192" s="400"/>
      <c r="K192" s="400"/>
      <c r="L192" s="400"/>
      <c r="M192" s="400"/>
      <c r="N192" s="400"/>
      <c r="O192" s="400"/>
      <c r="P192" s="400"/>
      <c r="Q192" s="400"/>
      <c r="R192" s="400"/>
      <c r="S192" s="400"/>
      <c r="T192" s="400"/>
      <c r="U192" s="400"/>
      <c r="V192" s="400"/>
      <c r="W192" s="400"/>
      <c r="X192" s="400"/>
      <c r="Y192" s="400"/>
      <c r="Z192" s="400"/>
    </row>
    <row r="193" spans="1:26" ht="14.25" customHeight="1" x14ac:dyDescent="0.35">
      <c r="A193" s="400"/>
      <c r="B193" s="400"/>
      <c r="C193" s="400"/>
      <c r="D193" s="400"/>
      <c r="E193" s="400"/>
      <c r="F193" s="400"/>
      <c r="G193" s="400"/>
      <c r="H193" s="400"/>
      <c r="I193" s="400"/>
      <c r="J193" s="400"/>
      <c r="K193" s="400"/>
      <c r="L193" s="400"/>
      <c r="M193" s="400"/>
      <c r="N193" s="400"/>
      <c r="O193" s="400"/>
      <c r="P193" s="400"/>
      <c r="Q193" s="400"/>
      <c r="R193" s="400"/>
      <c r="S193" s="400"/>
      <c r="T193" s="400"/>
      <c r="U193" s="400"/>
      <c r="V193" s="400"/>
      <c r="W193" s="400"/>
      <c r="X193" s="400"/>
      <c r="Y193" s="400"/>
      <c r="Z193" s="400"/>
    </row>
    <row r="194" spans="1:26" ht="14.25" customHeight="1" x14ac:dyDescent="0.35">
      <c r="A194" s="400"/>
      <c r="B194" s="400"/>
      <c r="C194" s="400"/>
      <c r="D194" s="400"/>
      <c r="E194" s="400"/>
      <c r="F194" s="400"/>
      <c r="G194" s="400"/>
      <c r="H194" s="400"/>
      <c r="I194" s="400"/>
      <c r="J194" s="400"/>
      <c r="K194" s="400"/>
      <c r="L194" s="400"/>
      <c r="M194" s="400"/>
      <c r="N194" s="400"/>
      <c r="O194" s="400"/>
      <c r="P194" s="400"/>
      <c r="Q194" s="400"/>
      <c r="R194" s="400"/>
      <c r="S194" s="400"/>
      <c r="T194" s="400"/>
      <c r="U194" s="400"/>
      <c r="V194" s="400"/>
      <c r="W194" s="400"/>
      <c r="X194" s="400"/>
      <c r="Y194" s="400"/>
      <c r="Z194" s="400"/>
    </row>
    <row r="195" spans="1:26" ht="14.25" customHeight="1" x14ac:dyDescent="0.35">
      <c r="A195" s="400"/>
      <c r="B195" s="400"/>
      <c r="C195" s="400"/>
      <c r="D195" s="400"/>
      <c r="E195" s="400"/>
      <c r="F195" s="400"/>
      <c r="G195" s="400"/>
      <c r="H195" s="400"/>
      <c r="I195" s="400"/>
      <c r="J195" s="400"/>
      <c r="K195" s="400"/>
      <c r="L195" s="400"/>
      <c r="M195" s="400"/>
      <c r="N195" s="400"/>
      <c r="O195" s="400"/>
      <c r="P195" s="400"/>
      <c r="Q195" s="400"/>
      <c r="R195" s="400"/>
      <c r="S195" s="400"/>
      <c r="T195" s="400"/>
      <c r="U195" s="400"/>
      <c r="V195" s="400"/>
      <c r="W195" s="400"/>
      <c r="X195" s="400"/>
      <c r="Y195" s="400"/>
      <c r="Z195" s="400"/>
    </row>
    <row r="196" spans="1:26" ht="14.25" customHeight="1" x14ac:dyDescent="0.35">
      <c r="A196" s="400"/>
      <c r="B196" s="400"/>
      <c r="C196" s="400"/>
      <c r="D196" s="400"/>
      <c r="E196" s="400"/>
      <c r="F196" s="400"/>
      <c r="G196" s="400"/>
      <c r="H196" s="400"/>
      <c r="I196" s="400"/>
      <c r="J196" s="400"/>
      <c r="K196" s="400"/>
      <c r="L196" s="400"/>
      <c r="M196" s="400"/>
      <c r="N196" s="400"/>
      <c r="O196" s="400"/>
      <c r="P196" s="400"/>
      <c r="Q196" s="400"/>
      <c r="R196" s="400"/>
      <c r="S196" s="400"/>
      <c r="T196" s="400"/>
      <c r="U196" s="400"/>
      <c r="V196" s="400"/>
      <c r="W196" s="400"/>
      <c r="X196" s="400"/>
      <c r="Y196" s="400"/>
      <c r="Z196" s="400"/>
    </row>
    <row r="197" spans="1:26" ht="14.25" customHeight="1" x14ac:dyDescent="0.35">
      <c r="A197" s="400"/>
      <c r="B197" s="400"/>
      <c r="C197" s="400"/>
      <c r="D197" s="400"/>
      <c r="E197" s="400"/>
      <c r="F197" s="400"/>
      <c r="G197" s="400"/>
      <c r="H197" s="400"/>
      <c r="I197" s="400"/>
      <c r="J197" s="400"/>
      <c r="K197" s="400"/>
      <c r="L197" s="400"/>
      <c r="M197" s="400"/>
      <c r="N197" s="400"/>
      <c r="O197" s="400"/>
      <c r="P197" s="400"/>
      <c r="Q197" s="400"/>
      <c r="R197" s="400"/>
      <c r="S197" s="400"/>
      <c r="T197" s="400"/>
      <c r="U197" s="400"/>
      <c r="V197" s="400"/>
      <c r="W197" s="400"/>
      <c r="X197" s="400"/>
      <c r="Y197" s="400"/>
      <c r="Z197" s="400"/>
    </row>
    <row r="198" spans="1:26" ht="14.25" customHeight="1" x14ac:dyDescent="0.35">
      <c r="A198" s="400"/>
      <c r="B198" s="400"/>
      <c r="C198" s="400"/>
      <c r="D198" s="400"/>
      <c r="E198" s="400"/>
      <c r="F198" s="400"/>
      <c r="G198" s="400"/>
      <c r="H198" s="400"/>
      <c r="I198" s="400"/>
      <c r="J198" s="400"/>
      <c r="K198" s="400"/>
      <c r="L198" s="400"/>
      <c r="M198" s="400"/>
      <c r="N198" s="400"/>
      <c r="O198" s="400"/>
      <c r="P198" s="400"/>
      <c r="Q198" s="400"/>
      <c r="R198" s="400"/>
      <c r="S198" s="400"/>
      <c r="T198" s="400"/>
      <c r="U198" s="400"/>
      <c r="V198" s="400"/>
      <c r="W198" s="400"/>
      <c r="X198" s="400"/>
      <c r="Y198" s="400"/>
      <c r="Z198" s="400"/>
    </row>
    <row r="199" spans="1:26" ht="14.25" customHeight="1" x14ac:dyDescent="0.35">
      <c r="A199" s="400"/>
      <c r="B199" s="400"/>
      <c r="C199" s="400"/>
      <c r="D199" s="400"/>
      <c r="E199" s="400"/>
      <c r="F199" s="400"/>
      <c r="G199" s="400"/>
      <c r="H199" s="400"/>
      <c r="I199" s="400"/>
      <c r="J199" s="400"/>
      <c r="K199" s="400"/>
      <c r="L199" s="400"/>
      <c r="M199" s="400"/>
      <c r="N199" s="400"/>
      <c r="O199" s="400"/>
      <c r="P199" s="400"/>
      <c r="Q199" s="400"/>
      <c r="R199" s="400"/>
      <c r="S199" s="400"/>
      <c r="T199" s="400"/>
      <c r="U199" s="400"/>
      <c r="V199" s="400"/>
      <c r="W199" s="400"/>
      <c r="X199" s="400"/>
      <c r="Y199" s="400"/>
      <c r="Z199" s="400"/>
    </row>
    <row r="200" spans="1:26" ht="14.25" customHeight="1" x14ac:dyDescent="0.35">
      <c r="A200" s="400"/>
      <c r="B200" s="400"/>
      <c r="C200" s="400"/>
      <c r="D200" s="400"/>
      <c r="E200" s="400"/>
      <c r="F200" s="400"/>
      <c r="G200" s="400"/>
      <c r="H200" s="400"/>
      <c r="I200" s="400"/>
      <c r="J200" s="400"/>
      <c r="K200" s="400"/>
      <c r="L200" s="400"/>
      <c r="M200" s="400"/>
      <c r="N200" s="400"/>
      <c r="O200" s="400"/>
      <c r="P200" s="400"/>
      <c r="Q200" s="400"/>
      <c r="R200" s="400"/>
      <c r="S200" s="400"/>
      <c r="T200" s="400"/>
      <c r="U200" s="400"/>
      <c r="V200" s="400"/>
      <c r="W200" s="400"/>
      <c r="X200" s="400"/>
      <c r="Y200" s="400"/>
      <c r="Z200" s="400"/>
    </row>
    <row r="201" spans="1:26" ht="14.25" customHeight="1" x14ac:dyDescent="0.35">
      <c r="A201" s="400"/>
      <c r="B201" s="400"/>
      <c r="C201" s="400"/>
      <c r="D201" s="400"/>
      <c r="E201" s="400"/>
      <c r="F201" s="400"/>
      <c r="G201" s="400"/>
      <c r="H201" s="400"/>
      <c r="I201" s="400"/>
      <c r="J201" s="400"/>
      <c r="K201" s="400"/>
      <c r="L201" s="400"/>
      <c r="M201" s="400"/>
      <c r="N201" s="400"/>
      <c r="O201" s="400"/>
      <c r="P201" s="400"/>
      <c r="Q201" s="400"/>
      <c r="R201" s="400"/>
      <c r="S201" s="400"/>
      <c r="T201" s="400"/>
      <c r="U201" s="400"/>
      <c r="V201" s="400"/>
      <c r="W201" s="400"/>
      <c r="X201" s="400"/>
      <c r="Y201" s="400"/>
      <c r="Z201" s="400"/>
    </row>
    <row r="202" spans="1:26" ht="14.25" customHeight="1" x14ac:dyDescent="0.35">
      <c r="A202" s="400"/>
      <c r="B202" s="400"/>
      <c r="C202" s="400"/>
      <c r="D202" s="400"/>
      <c r="E202" s="400"/>
      <c r="F202" s="400"/>
      <c r="G202" s="400"/>
      <c r="H202" s="400"/>
      <c r="I202" s="400"/>
      <c r="J202" s="400"/>
      <c r="K202" s="400"/>
      <c r="L202" s="400"/>
      <c r="M202" s="400"/>
      <c r="N202" s="400"/>
      <c r="O202" s="400"/>
      <c r="P202" s="400"/>
      <c r="Q202" s="400"/>
      <c r="R202" s="400"/>
      <c r="S202" s="400"/>
      <c r="T202" s="400"/>
      <c r="U202" s="400"/>
      <c r="V202" s="400"/>
      <c r="W202" s="400"/>
      <c r="X202" s="400"/>
      <c r="Y202" s="400"/>
      <c r="Z202" s="400"/>
    </row>
    <row r="203" spans="1:26" ht="14.25" customHeight="1" x14ac:dyDescent="0.35">
      <c r="A203" s="400"/>
      <c r="B203" s="400"/>
      <c r="C203" s="400"/>
      <c r="D203" s="400"/>
      <c r="E203" s="400"/>
      <c r="F203" s="400"/>
      <c r="G203" s="400"/>
      <c r="H203" s="400"/>
      <c r="I203" s="400"/>
      <c r="J203" s="400"/>
      <c r="K203" s="400"/>
      <c r="L203" s="400"/>
      <c r="M203" s="400"/>
      <c r="N203" s="400"/>
      <c r="O203" s="400"/>
      <c r="P203" s="400"/>
      <c r="Q203" s="400"/>
      <c r="R203" s="400"/>
      <c r="S203" s="400"/>
      <c r="T203" s="400"/>
      <c r="U203" s="400"/>
      <c r="V203" s="400"/>
      <c r="W203" s="400"/>
      <c r="X203" s="400"/>
      <c r="Y203" s="400"/>
      <c r="Z203" s="400"/>
    </row>
    <row r="204" spans="1:26" ht="14.25" customHeight="1" x14ac:dyDescent="0.35">
      <c r="A204" s="400"/>
      <c r="B204" s="400"/>
      <c r="C204" s="400"/>
      <c r="D204" s="400"/>
      <c r="E204" s="400"/>
      <c r="F204" s="400"/>
      <c r="G204" s="400"/>
      <c r="H204" s="400"/>
      <c r="I204" s="400"/>
      <c r="J204" s="400"/>
      <c r="K204" s="400"/>
      <c r="L204" s="400"/>
      <c r="M204" s="400"/>
      <c r="N204" s="400"/>
      <c r="O204" s="400"/>
      <c r="P204" s="400"/>
      <c r="Q204" s="400"/>
      <c r="R204" s="400"/>
      <c r="S204" s="400"/>
      <c r="T204" s="400"/>
      <c r="U204" s="400"/>
      <c r="V204" s="400"/>
      <c r="W204" s="400"/>
      <c r="X204" s="400"/>
      <c r="Y204" s="400"/>
      <c r="Z204" s="400"/>
    </row>
    <row r="205" spans="1:26" ht="14.25" customHeight="1" x14ac:dyDescent="0.35">
      <c r="A205" s="400"/>
      <c r="B205" s="400"/>
      <c r="C205" s="400"/>
      <c r="D205" s="400"/>
      <c r="E205" s="400"/>
      <c r="F205" s="400"/>
      <c r="G205" s="400"/>
      <c r="H205" s="400"/>
      <c r="I205" s="400"/>
      <c r="J205" s="400"/>
      <c r="K205" s="400"/>
      <c r="L205" s="400"/>
      <c r="M205" s="400"/>
      <c r="N205" s="400"/>
      <c r="O205" s="400"/>
      <c r="P205" s="400"/>
      <c r="Q205" s="400"/>
      <c r="R205" s="400"/>
      <c r="S205" s="400"/>
      <c r="T205" s="400"/>
      <c r="U205" s="400"/>
      <c r="V205" s="400"/>
      <c r="W205" s="400"/>
      <c r="X205" s="400"/>
      <c r="Y205" s="400"/>
      <c r="Z205" s="400"/>
    </row>
    <row r="206" spans="1:26" ht="14.25" customHeight="1" x14ac:dyDescent="0.35">
      <c r="A206" s="400"/>
      <c r="B206" s="400"/>
      <c r="C206" s="400"/>
      <c r="D206" s="400"/>
      <c r="E206" s="400"/>
      <c r="F206" s="400"/>
      <c r="G206" s="400"/>
      <c r="H206" s="400"/>
      <c r="I206" s="400"/>
      <c r="J206" s="400"/>
      <c r="K206" s="400"/>
      <c r="L206" s="400"/>
      <c r="M206" s="400"/>
      <c r="N206" s="400"/>
      <c r="O206" s="400"/>
      <c r="P206" s="400"/>
      <c r="Q206" s="400"/>
      <c r="R206" s="400"/>
      <c r="S206" s="400"/>
      <c r="T206" s="400"/>
      <c r="U206" s="400"/>
      <c r="V206" s="400"/>
      <c r="W206" s="400"/>
      <c r="X206" s="400"/>
      <c r="Y206" s="400"/>
      <c r="Z206" s="400"/>
    </row>
    <row r="207" spans="1:26" ht="14.25" customHeight="1" x14ac:dyDescent="0.35">
      <c r="A207" s="400"/>
      <c r="B207" s="400"/>
      <c r="C207" s="400"/>
      <c r="D207" s="400"/>
      <c r="E207" s="400"/>
      <c r="F207" s="400"/>
      <c r="G207" s="400"/>
      <c r="H207" s="400"/>
      <c r="I207" s="400"/>
      <c r="J207" s="400"/>
      <c r="K207" s="400"/>
      <c r="L207" s="400"/>
      <c r="M207" s="400"/>
      <c r="N207" s="400"/>
      <c r="O207" s="400"/>
      <c r="P207" s="400"/>
      <c r="Q207" s="400"/>
      <c r="R207" s="400"/>
      <c r="S207" s="400"/>
      <c r="T207" s="400"/>
      <c r="U207" s="400"/>
      <c r="V207" s="400"/>
      <c r="W207" s="400"/>
      <c r="X207" s="400"/>
      <c r="Y207" s="400"/>
      <c r="Z207" s="400"/>
    </row>
    <row r="208" spans="1:26" ht="14.25" customHeight="1" x14ac:dyDescent="0.35">
      <c r="A208" s="400"/>
      <c r="B208" s="400"/>
      <c r="C208" s="400"/>
      <c r="D208" s="400"/>
      <c r="E208" s="400"/>
      <c r="F208" s="400"/>
      <c r="G208" s="400"/>
      <c r="H208" s="400"/>
      <c r="I208" s="400"/>
      <c r="J208" s="400"/>
      <c r="K208" s="400"/>
      <c r="L208" s="400"/>
      <c r="M208" s="400"/>
      <c r="N208" s="400"/>
      <c r="O208" s="400"/>
      <c r="P208" s="400"/>
      <c r="Q208" s="400"/>
      <c r="R208" s="400"/>
      <c r="S208" s="400"/>
      <c r="T208" s="400"/>
      <c r="U208" s="400"/>
      <c r="V208" s="400"/>
      <c r="W208" s="400"/>
      <c r="X208" s="400"/>
      <c r="Y208" s="400"/>
      <c r="Z208" s="400"/>
    </row>
    <row r="209" spans="1:26" ht="14.25" customHeight="1" x14ac:dyDescent="0.35">
      <c r="A209" s="400"/>
      <c r="B209" s="400"/>
      <c r="C209" s="400"/>
      <c r="D209" s="400"/>
      <c r="E209" s="400"/>
      <c r="F209" s="400"/>
      <c r="G209" s="400"/>
      <c r="H209" s="400"/>
      <c r="I209" s="400"/>
      <c r="J209" s="400"/>
      <c r="K209" s="400"/>
      <c r="L209" s="400"/>
      <c r="M209" s="400"/>
      <c r="N209" s="400"/>
      <c r="O209" s="400"/>
      <c r="P209" s="400"/>
      <c r="Q209" s="400"/>
      <c r="R209" s="400"/>
      <c r="S209" s="400"/>
      <c r="T209" s="400"/>
      <c r="U209" s="400"/>
      <c r="V209" s="400"/>
      <c r="W209" s="400"/>
      <c r="X209" s="400"/>
      <c r="Y209" s="400"/>
      <c r="Z209" s="400"/>
    </row>
    <row r="210" spans="1:26" ht="14.25" customHeight="1" x14ac:dyDescent="0.35">
      <c r="A210" s="400"/>
      <c r="B210" s="400"/>
      <c r="C210" s="400"/>
      <c r="D210" s="400"/>
      <c r="E210" s="400"/>
      <c r="F210" s="400"/>
      <c r="G210" s="400"/>
      <c r="H210" s="400"/>
      <c r="I210" s="400"/>
      <c r="J210" s="400"/>
      <c r="K210" s="400"/>
      <c r="L210" s="400"/>
      <c r="M210" s="400"/>
      <c r="N210" s="400"/>
      <c r="O210" s="400"/>
      <c r="P210" s="400"/>
      <c r="Q210" s="400"/>
      <c r="R210" s="400"/>
      <c r="S210" s="400"/>
      <c r="T210" s="400"/>
      <c r="U210" s="400"/>
      <c r="V210" s="400"/>
      <c r="W210" s="400"/>
      <c r="X210" s="400"/>
      <c r="Y210" s="400"/>
      <c r="Z210" s="400"/>
    </row>
    <row r="211" spans="1:26" ht="14.25" customHeight="1" x14ac:dyDescent="0.35">
      <c r="A211" s="400"/>
      <c r="B211" s="400"/>
      <c r="C211" s="400"/>
      <c r="D211" s="400"/>
      <c r="E211" s="400"/>
      <c r="F211" s="400"/>
      <c r="G211" s="400"/>
      <c r="H211" s="400"/>
      <c r="I211" s="400"/>
      <c r="J211" s="400"/>
      <c r="K211" s="400"/>
      <c r="L211" s="400"/>
      <c r="M211" s="400"/>
      <c r="N211" s="400"/>
      <c r="O211" s="400"/>
      <c r="P211" s="400"/>
      <c r="Q211" s="400"/>
      <c r="R211" s="400"/>
      <c r="S211" s="400"/>
      <c r="T211" s="400"/>
      <c r="U211" s="400"/>
      <c r="V211" s="400"/>
      <c r="W211" s="400"/>
      <c r="X211" s="400"/>
      <c r="Y211" s="400"/>
      <c r="Z211" s="400"/>
    </row>
    <row r="212" spans="1:26" ht="14.25" customHeight="1" x14ac:dyDescent="0.35">
      <c r="A212" s="400"/>
      <c r="B212" s="400"/>
      <c r="C212" s="400"/>
      <c r="D212" s="400"/>
      <c r="E212" s="400"/>
      <c r="F212" s="400"/>
      <c r="G212" s="400"/>
      <c r="H212" s="400"/>
      <c r="I212" s="400"/>
      <c r="J212" s="400"/>
      <c r="K212" s="400"/>
      <c r="L212" s="400"/>
      <c r="M212" s="400"/>
      <c r="N212" s="400"/>
      <c r="O212" s="400"/>
      <c r="P212" s="400"/>
      <c r="Q212" s="400"/>
      <c r="R212" s="400"/>
      <c r="S212" s="400"/>
      <c r="T212" s="400"/>
      <c r="U212" s="400"/>
      <c r="V212" s="400"/>
      <c r="W212" s="400"/>
      <c r="X212" s="400"/>
      <c r="Y212" s="400"/>
      <c r="Z212" s="400"/>
    </row>
    <row r="213" spans="1:26" ht="14.25" customHeight="1" x14ac:dyDescent="0.35">
      <c r="A213" s="400"/>
      <c r="B213" s="400"/>
      <c r="C213" s="400"/>
      <c r="D213" s="400"/>
      <c r="E213" s="400"/>
      <c r="F213" s="400"/>
      <c r="G213" s="400"/>
      <c r="H213" s="400"/>
      <c r="I213" s="400"/>
      <c r="J213" s="400"/>
      <c r="K213" s="400"/>
      <c r="L213" s="400"/>
      <c r="M213" s="400"/>
      <c r="N213" s="400"/>
      <c r="O213" s="400"/>
      <c r="P213" s="400"/>
      <c r="Q213" s="400"/>
      <c r="R213" s="400"/>
      <c r="S213" s="400"/>
      <c r="T213" s="400"/>
      <c r="U213" s="400"/>
      <c r="V213" s="400"/>
      <c r="W213" s="400"/>
      <c r="X213" s="400"/>
      <c r="Y213" s="400"/>
      <c r="Z213" s="400"/>
    </row>
    <row r="214" spans="1:26" ht="14.25" customHeight="1" x14ac:dyDescent="0.35">
      <c r="A214" s="400"/>
      <c r="B214" s="400"/>
      <c r="C214" s="400"/>
      <c r="D214" s="400"/>
      <c r="E214" s="400"/>
      <c r="F214" s="400"/>
      <c r="G214" s="400"/>
      <c r="H214" s="400"/>
      <c r="I214" s="400"/>
      <c r="J214" s="400"/>
      <c r="K214" s="400"/>
      <c r="L214" s="400"/>
      <c r="M214" s="400"/>
      <c r="N214" s="400"/>
      <c r="O214" s="400"/>
      <c r="P214" s="400"/>
      <c r="Q214" s="400"/>
      <c r="R214" s="400"/>
      <c r="S214" s="400"/>
      <c r="T214" s="400"/>
      <c r="U214" s="400"/>
      <c r="V214" s="400"/>
      <c r="W214" s="400"/>
      <c r="X214" s="400"/>
      <c r="Y214" s="400"/>
      <c r="Z214" s="400"/>
    </row>
    <row r="215" spans="1:26" ht="14.25" customHeight="1" x14ac:dyDescent="0.35">
      <c r="A215" s="400"/>
      <c r="B215" s="400"/>
      <c r="C215" s="400"/>
      <c r="D215" s="400"/>
      <c r="E215" s="400"/>
      <c r="F215" s="400"/>
      <c r="G215" s="400"/>
      <c r="H215" s="400"/>
      <c r="I215" s="400"/>
      <c r="J215" s="400"/>
      <c r="K215" s="400"/>
      <c r="L215" s="400"/>
      <c r="M215" s="400"/>
      <c r="N215" s="400"/>
      <c r="O215" s="400"/>
      <c r="P215" s="400"/>
      <c r="Q215" s="400"/>
      <c r="R215" s="400"/>
      <c r="S215" s="400"/>
      <c r="T215" s="400"/>
      <c r="U215" s="400"/>
      <c r="V215" s="400"/>
      <c r="W215" s="400"/>
      <c r="X215" s="400"/>
      <c r="Y215" s="400"/>
      <c r="Z215" s="400"/>
    </row>
    <row r="216" spans="1:26" ht="14.25" customHeight="1" x14ac:dyDescent="0.35">
      <c r="A216" s="400"/>
      <c r="B216" s="400"/>
      <c r="C216" s="400"/>
      <c r="D216" s="400"/>
      <c r="E216" s="400"/>
      <c r="F216" s="400"/>
      <c r="G216" s="400"/>
      <c r="H216" s="400"/>
      <c r="I216" s="400"/>
      <c r="J216" s="400"/>
      <c r="K216" s="400"/>
      <c r="L216" s="400"/>
      <c r="M216" s="400"/>
      <c r="N216" s="400"/>
      <c r="O216" s="400"/>
      <c r="P216" s="400"/>
      <c r="Q216" s="400"/>
      <c r="R216" s="400"/>
      <c r="S216" s="400"/>
      <c r="T216" s="400"/>
      <c r="U216" s="400"/>
      <c r="V216" s="400"/>
      <c r="W216" s="400"/>
      <c r="X216" s="400"/>
      <c r="Y216" s="400"/>
      <c r="Z216" s="400"/>
    </row>
    <row r="217" spans="1:26" ht="14.25" customHeight="1" x14ac:dyDescent="0.35">
      <c r="A217" s="400"/>
      <c r="B217" s="400"/>
      <c r="C217" s="400"/>
      <c r="D217" s="400"/>
      <c r="E217" s="400"/>
      <c r="F217" s="400"/>
      <c r="G217" s="400"/>
      <c r="H217" s="400"/>
      <c r="I217" s="400"/>
      <c r="J217" s="400"/>
      <c r="K217" s="400"/>
      <c r="L217" s="400"/>
      <c r="M217" s="400"/>
      <c r="N217" s="400"/>
      <c r="O217" s="400"/>
      <c r="P217" s="400"/>
      <c r="Q217" s="400"/>
      <c r="R217" s="400"/>
      <c r="S217" s="400"/>
      <c r="T217" s="400"/>
      <c r="U217" s="400"/>
      <c r="V217" s="400"/>
      <c r="W217" s="400"/>
      <c r="X217" s="400"/>
      <c r="Y217" s="400"/>
      <c r="Z217" s="400"/>
    </row>
    <row r="218" spans="1:26" ht="14.25" customHeight="1" x14ac:dyDescent="0.35">
      <c r="A218" s="400"/>
      <c r="B218" s="400"/>
      <c r="C218" s="400"/>
      <c r="D218" s="400"/>
      <c r="E218" s="400"/>
      <c r="F218" s="400"/>
      <c r="G218" s="400"/>
      <c r="H218" s="400"/>
      <c r="I218" s="400"/>
      <c r="J218" s="400"/>
      <c r="K218" s="400"/>
      <c r="L218" s="400"/>
      <c r="M218" s="400"/>
      <c r="N218" s="400"/>
      <c r="O218" s="400"/>
      <c r="P218" s="400"/>
      <c r="Q218" s="400"/>
      <c r="R218" s="400"/>
      <c r="S218" s="400"/>
      <c r="T218" s="400"/>
      <c r="U218" s="400"/>
      <c r="V218" s="400"/>
      <c r="W218" s="400"/>
      <c r="X218" s="400"/>
      <c r="Y218" s="400"/>
      <c r="Z218" s="400"/>
    </row>
    <row r="219" spans="1:26" ht="14.25" customHeight="1" x14ac:dyDescent="0.35">
      <c r="A219" s="400"/>
      <c r="B219" s="400"/>
      <c r="C219" s="400"/>
      <c r="D219" s="400"/>
      <c r="E219" s="400"/>
      <c r="F219" s="400"/>
      <c r="G219" s="400"/>
      <c r="H219" s="400"/>
      <c r="I219" s="400"/>
      <c r="J219" s="400"/>
      <c r="K219" s="400"/>
      <c r="L219" s="400"/>
      <c r="M219" s="400"/>
      <c r="N219" s="400"/>
      <c r="O219" s="400"/>
      <c r="P219" s="400"/>
      <c r="Q219" s="400"/>
      <c r="R219" s="400"/>
      <c r="S219" s="400"/>
      <c r="T219" s="400"/>
      <c r="U219" s="400"/>
      <c r="V219" s="400"/>
      <c r="W219" s="400"/>
      <c r="X219" s="400"/>
      <c r="Y219" s="400"/>
      <c r="Z219" s="400"/>
    </row>
    <row r="220" spans="1:26" ht="14.25" customHeight="1" x14ac:dyDescent="0.35">
      <c r="A220" s="400"/>
      <c r="B220" s="400"/>
      <c r="C220" s="400"/>
      <c r="D220" s="400"/>
      <c r="E220" s="400"/>
      <c r="F220" s="400"/>
      <c r="G220" s="400"/>
      <c r="H220" s="400"/>
      <c r="I220" s="400"/>
      <c r="J220" s="400"/>
      <c r="K220" s="400"/>
      <c r="L220" s="400"/>
      <c r="M220" s="400"/>
      <c r="N220" s="400"/>
      <c r="O220" s="400"/>
      <c r="P220" s="400"/>
      <c r="Q220" s="400"/>
      <c r="R220" s="400"/>
      <c r="S220" s="400"/>
      <c r="T220" s="400"/>
      <c r="U220" s="400"/>
      <c r="V220" s="400"/>
      <c r="W220" s="400"/>
      <c r="X220" s="400"/>
      <c r="Y220" s="400"/>
      <c r="Z220" s="400"/>
    </row>
    <row r="221" spans="1:26" ht="14.25" customHeight="1" x14ac:dyDescent="0.35">
      <c r="A221" s="400"/>
      <c r="B221" s="400"/>
      <c r="C221" s="400"/>
      <c r="D221" s="400"/>
      <c r="E221" s="400"/>
      <c r="F221" s="400"/>
      <c r="G221" s="400"/>
      <c r="H221" s="400"/>
      <c r="I221" s="400"/>
      <c r="J221" s="400"/>
      <c r="K221" s="400"/>
      <c r="L221" s="400"/>
      <c r="M221" s="400"/>
      <c r="N221" s="400"/>
      <c r="O221" s="400"/>
      <c r="P221" s="400"/>
      <c r="Q221" s="400"/>
      <c r="R221" s="400"/>
      <c r="S221" s="400"/>
      <c r="T221" s="400"/>
      <c r="U221" s="400"/>
      <c r="V221" s="400"/>
      <c r="W221" s="400"/>
      <c r="X221" s="400"/>
      <c r="Y221" s="400"/>
      <c r="Z221" s="400"/>
    </row>
    <row r="222" spans="1:26" ht="14.25" customHeight="1" x14ac:dyDescent="0.35">
      <c r="A222" s="400"/>
      <c r="B222" s="400"/>
      <c r="C222" s="400"/>
      <c r="D222" s="400"/>
      <c r="E222" s="400"/>
      <c r="F222" s="400"/>
      <c r="G222" s="400"/>
      <c r="H222" s="400"/>
      <c r="I222" s="400"/>
      <c r="J222" s="400"/>
      <c r="K222" s="400"/>
      <c r="L222" s="400"/>
      <c r="M222" s="400"/>
      <c r="N222" s="400"/>
      <c r="O222" s="400"/>
      <c r="P222" s="400"/>
      <c r="Q222" s="400"/>
      <c r="R222" s="400"/>
      <c r="S222" s="400"/>
      <c r="T222" s="400"/>
      <c r="U222" s="400"/>
      <c r="V222" s="400"/>
      <c r="W222" s="400"/>
      <c r="X222" s="400"/>
      <c r="Y222" s="400"/>
      <c r="Z222" s="400"/>
    </row>
    <row r="223" spans="1:26" ht="14.25" customHeight="1" x14ac:dyDescent="0.35">
      <c r="A223" s="400"/>
      <c r="B223" s="400"/>
      <c r="C223" s="400"/>
      <c r="D223" s="400"/>
      <c r="E223" s="400"/>
      <c r="F223" s="400"/>
      <c r="G223" s="400"/>
      <c r="H223" s="400"/>
      <c r="I223" s="400"/>
      <c r="J223" s="400"/>
      <c r="K223" s="400"/>
      <c r="L223" s="400"/>
      <c r="M223" s="400"/>
      <c r="N223" s="400"/>
      <c r="O223" s="400"/>
      <c r="P223" s="400"/>
      <c r="Q223" s="400"/>
      <c r="R223" s="400"/>
      <c r="S223" s="400"/>
      <c r="T223" s="400"/>
      <c r="U223" s="400"/>
      <c r="V223" s="400"/>
      <c r="W223" s="400"/>
      <c r="X223" s="400"/>
      <c r="Y223" s="400"/>
      <c r="Z223" s="400"/>
    </row>
    <row r="224" spans="1:26" ht="14.25" customHeight="1" x14ac:dyDescent="0.35">
      <c r="A224" s="400"/>
      <c r="B224" s="400"/>
      <c r="C224" s="400"/>
      <c r="D224" s="400"/>
      <c r="E224" s="400"/>
      <c r="F224" s="400"/>
      <c r="G224" s="400"/>
      <c r="H224" s="400"/>
      <c r="I224" s="400"/>
      <c r="J224" s="400"/>
      <c r="K224" s="400"/>
      <c r="L224" s="400"/>
      <c r="M224" s="400"/>
      <c r="N224" s="400"/>
      <c r="O224" s="400"/>
      <c r="P224" s="400"/>
      <c r="Q224" s="400"/>
      <c r="R224" s="400"/>
      <c r="S224" s="400"/>
      <c r="T224" s="400"/>
      <c r="U224" s="400"/>
      <c r="V224" s="400"/>
      <c r="W224" s="400"/>
      <c r="X224" s="400"/>
      <c r="Y224" s="400"/>
      <c r="Z224" s="400"/>
    </row>
    <row r="225" spans="1:26" ht="14.25" customHeight="1" x14ac:dyDescent="0.35">
      <c r="A225" s="400"/>
      <c r="B225" s="400"/>
      <c r="C225" s="400"/>
      <c r="D225" s="400"/>
      <c r="E225" s="400"/>
      <c r="F225" s="400"/>
      <c r="G225" s="400"/>
      <c r="H225" s="400"/>
      <c r="I225" s="400"/>
      <c r="J225" s="400"/>
      <c r="K225" s="400"/>
      <c r="L225" s="400"/>
      <c r="M225" s="400"/>
      <c r="N225" s="400"/>
      <c r="O225" s="400"/>
      <c r="P225" s="400"/>
      <c r="Q225" s="400"/>
      <c r="R225" s="400"/>
      <c r="S225" s="400"/>
      <c r="T225" s="400"/>
      <c r="U225" s="400"/>
      <c r="V225" s="400"/>
      <c r="W225" s="400"/>
      <c r="X225" s="400"/>
      <c r="Y225" s="400"/>
      <c r="Z225" s="400"/>
    </row>
    <row r="226" spans="1:26" ht="14.25" customHeight="1" x14ac:dyDescent="0.35">
      <c r="A226" s="400"/>
      <c r="B226" s="400"/>
      <c r="C226" s="400"/>
      <c r="D226" s="400"/>
      <c r="E226" s="400"/>
      <c r="F226" s="400"/>
      <c r="G226" s="400"/>
      <c r="H226" s="400"/>
      <c r="I226" s="400"/>
      <c r="J226" s="400"/>
      <c r="K226" s="400"/>
      <c r="L226" s="400"/>
      <c r="M226" s="400"/>
      <c r="N226" s="400"/>
      <c r="O226" s="400"/>
      <c r="P226" s="400"/>
      <c r="Q226" s="400"/>
      <c r="R226" s="400"/>
      <c r="S226" s="400"/>
      <c r="T226" s="400"/>
      <c r="U226" s="400"/>
      <c r="V226" s="400"/>
      <c r="W226" s="400"/>
      <c r="X226" s="400"/>
      <c r="Y226" s="400"/>
      <c r="Z226" s="400"/>
    </row>
    <row r="227" spans="1:26" ht="14.25" customHeight="1" x14ac:dyDescent="0.35">
      <c r="A227" s="400"/>
      <c r="B227" s="400"/>
      <c r="C227" s="400"/>
      <c r="D227" s="400"/>
      <c r="E227" s="400"/>
      <c r="F227" s="400"/>
      <c r="G227" s="400"/>
      <c r="H227" s="400"/>
      <c r="I227" s="400"/>
      <c r="J227" s="400"/>
      <c r="K227" s="400"/>
      <c r="L227" s="400"/>
      <c r="M227" s="400"/>
      <c r="N227" s="400"/>
      <c r="O227" s="400"/>
      <c r="P227" s="400"/>
      <c r="Q227" s="400"/>
      <c r="R227" s="400"/>
      <c r="S227" s="400"/>
      <c r="T227" s="400"/>
      <c r="U227" s="400"/>
      <c r="V227" s="400"/>
      <c r="W227" s="400"/>
      <c r="X227" s="400"/>
      <c r="Y227" s="400"/>
      <c r="Z227" s="400"/>
    </row>
    <row r="228" spans="1:26" ht="14.25" customHeight="1" x14ac:dyDescent="0.35">
      <c r="A228" s="400"/>
      <c r="B228" s="400"/>
      <c r="C228" s="400"/>
      <c r="D228" s="400"/>
      <c r="E228" s="400"/>
      <c r="F228" s="400"/>
      <c r="G228" s="400"/>
      <c r="H228" s="400"/>
      <c r="I228" s="400"/>
      <c r="J228" s="400"/>
      <c r="K228" s="400"/>
      <c r="L228" s="400"/>
      <c r="M228" s="400"/>
      <c r="N228" s="400"/>
      <c r="O228" s="400"/>
      <c r="P228" s="400"/>
      <c r="Q228" s="400"/>
      <c r="R228" s="400"/>
      <c r="S228" s="400"/>
      <c r="T228" s="400"/>
      <c r="U228" s="400"/>
      <c r="V228" s="400"/>
      <c r="W228" s="400"/>
      <c r="X228" s="400"/>
      <c r="Y228" s="400"/>
      <c r="Z228" s="400"/>
    </row>
    <row r="229" spans="1:26" ht="14.25" customHeight="1" x14ac:dyDescent="0.35">
      <c r="A229" s="400"/>
      <c r="B229" s="400"/>
      <c r="C229" s="400"/>
      <c r="D229" s="400"/>
      <c r="E229" s="400"/>
      <c r="F229" s="400"/>
      <c r="G229" s="400"/>
      <c r="H229" s="400"/>
      <c r="I229" s="400"/>
      <c r="J229" s="400"/>
      <c r="K229" s="400"/>
      <c r="L229" s="400"/>
      <c r="M229" s="400"/>
      <c r="N229" s="400"/>
      <c r="O229" s="400"/>
      <c r="P229" s="400"/>
      <c r="Q229" s="400"/>
      <c r="R229" s="400"/>
      <c r="S229" s="400"/>
      <c r="T229" s="400"/>
      <c r="U229" s="400"/>
      <c r="V229" s="400"/>
      <c r="W229" s="400"/>
      <c r="X229" s="400"/>
      <c r="Y229" s="400"/>
      <c r="Z229" s="400"/>
    </row>
    <row r="230" spans="1:26" ht="14.25" customHeight="1" x14ac:dyDescent="0.35">
      <c r="A230" s="400"/>
      <c r="B230" s="400"/>
      <c r="C230" s="400"/>
      <c r="D230" s="400"/>
      <c r="E230" s="400"/>
      <c r="F230" s="400"/>
      <c r="G230" s="400"/>
      <c r="H230" s="400"/>
      <c r="I230" s="400"/>
      <c r="J230" s="400"/>
      <c r="K230" s="400"/>
      <c r="L230" s="400"/>
      <c r="M230" s="400"/>
      <c r="N230" s="400"/>
      <c r="O230" s="400"/>
      <c r="P230" s="400"/>
      <c r="Q230" s="400"/>
      <c r="R230" s="400"/>
      <c r="S230" s="400"/>
      <c r="T230" s="400"/>
      <c r="U230" s="400"/>
      <c r="V230" s="400"/>
      <c r="W230" s="400"/>
      <c r="X230" s="400"/>
      <c r="Y230" s="400"/>
      <c r="Z230" s="400"/>
    </row>
    <row r="231" spans="1:26" ht="14.25" customHeight="1" x14ac:dyDescent="0.35">
      <c r="A231" s="400"/>
      <c r="B231" s="400"/>
      <c r="C231" s="400"/>
      <c r="D231" s="400"/>
      <c r="E231" s="400"/>
      <c r="F231" s="400"/>
      <c r="G231" s="400"/>
      <c r="H231" s="400"/>
      <c r="I231" s="400"/>
      <c r="J231" s="400"/>
      <c r="K231" s="400"/>
      <c r="L231" s="400"/>
      <c r="M231" s="400"/>
      <c r="N231" s="400"/>
      <c r="O231" s="400"/>
      <c r="P231" s="400"/>
      <c r="Q231" s="400"/>
      <c r="R231" s="400"/>
      <c r="S231" s="400"/>
      <c r="T231" s="400"/>
      <c r="U231" s="400"/>
      <c r="V231" s="400"/>
      <c r="W231" s="400"/>
      <c r="X231" s="400"/>
      <c r="Y231" s="400"/>
      <c r="Z231" s="400"/>
    </row>
    <row r="232" spans="1:26" ht="14.25" customHeight="1" x14ac:dyDescent="0.35">
      <c r="A232" s="400"/>
      <c r="B232" s="400"/>
      <c r="C232" s="400"/>
      <c r="D232" s="400"/>
      <c r="E232" s="400"/>
      <c r="F232" s="400"/>
      <c r="G232" s="400"/>
      <c r="H232" s="400"/>
      <c r="I232" s="400"/>
      <c r="J232" s="400"/>
      <c r="K232" s="400"/>
      <c r="L232" s="400"/>
      <c r="M232" s="400"/>
      <c r="N232" s="400"/>
      <c r="O232" s="400"/>
      <c r="P232" s="400"/>
      <c r="Q232" s="400"/>
      <c r="R232" s="400"/>
      <c r="S232" s="400"/>
      <c r="T232" s="400"/>
      <c r="U232" s="400"/>
      <c r="V232" s="400"/>
      <c r="W232" s="400"/>
      <c r="X232" s="400"/>
      <c r="Y232" s="400"/>
      <c r="Z232" s="400"/>
    </row>
    <row r="233" spans="1:26" ht="14.25" customHeight="1" x14ac:dyDescent="0.35">
      <c r="A233" s="400"/>
      <c r="B233" s="400"/>
      <c r="C233" s="400"/>
      <c r="D233" s="400"/>
      <c r="E233" s="400"/>
      <c r="F233" s="400"/>
      <c r="G233" s="400"/>
      <c r="H233" s="400"/>
      <c r="I233" s="400"/>
      <c r="J233" s="400"/>
      <c r="K233" s="400"/>
      <c r="L233" s="400"/>
      <c r="M233" s="400"/>
      <c r="N233" s="400"/>
      <c r="O233" s="400"/>
      <c r="P233" s="400"/>
      <c r="Q233" s="400"/>
      <c r="R233" s="400"/>
      <c r="S233" s="400"/>
      <c r="T233" s="400"/>
      <c r="U233" s="400"/>
      <c r="V233" s="400"/>
      <c r="W233" s="400"/>
      <c r="X233" s="400"/>
      <c r="Y233" s="400"/>
      <c r="Z233" s="400"/>
    </row>
    <row r="234" spans="1:26" ht="14.25" customHeight="1" x14ac:dyDescent="0.35">
      <c r="A234" s="400"/>
      <c r="B234" s="400"/>
      <c r="C234" s="400"/>
      <c r="D234" s="400"/>
      <c r="E234" s="400"/>
      <c r="F234" s="400"/>
      <c r="G234" s="400"/>
      <c r="H234" s="400"/>
      <c r="I234" s="400"/>
      <c r="J234" s="400"/>
      <c r="K234" s="400"/>
      <c r="L234" s="400"/>
      <c r="M234" s="400"/>
      <c r="N234" s="400"/>
      <c r="O234" s="400"/>
      <c r="P234" s="400"/>
      <c r="Q234" s="400"/>
      <c r="R234" s="400"/>
      <c r="S234" s="400"/>
      <c r="T234" s="400"/>
      <c r="U234" s="400"/>
      <c r="V234" s="400"/>
      <c r="W234" s="400"/>
      <c r="X234" s="400"/>
      <c r="Y234" s="400"/>
      <c r="Z234" s="400"/>
    </row>
    <row r="235" spans="1:26" ht="14.25" customHeight="1" x14ac:dyDescent="0.35">
      <c r="A235" s="400"/>
      <c r="B235" s="400"/>
      <c r="C235" s="400"/>
      <c r="D235" s="400"/>
      <c r="E235" s="400"/>
      <c r="F235" s="400"/>
      <c r="G235" s="400"/>
      <c r="H235" s="400"/>
      <c r="I235" s="400"/>
      <c r="J235" s="400"/>
      <c r="K235" s="400"/>
      <c r="L235" s="400"/>
      <c r="M235" s="400"/>
      <c r="N235" s="400"/>
      <c r="O235" s="400"/>
      <c r="P235" s="400"/>
      <c r="Q235" s="400"/>
      <c r="R235" s="400"/>
      <c r="S235" s="400"/>
      <c r="T235" s="400"/>
      <c r="U235" s="400"/>
      <c r="V235" s="400"/>
      <c r="W235" s="400"/>
      <c r="X235" s="400"/>
      <c r="Y235" s="400"/>
      <c r="Z235" s="400"/>
    </row>
    <row r="236" spans="1:26" ht="14.25" customHeight="1" x14ac:dyDescent="0.35">
      <c r="A236" s="400"/>
      <c r="B236" s="400"/>
      <c r="C236" s="400"/>
      <c r="D236" s="400"/>
      <c r="E236" s="400"/>
      <c r="F236" s="400"/>
      <c r="G236" s="400"/>
      <c r="H236" s="400"/>
      <c r="I236" s="400"/>
      <c r="J236" s="400"/>
      <c r="K236" s="400"/>
      <c r="L236" s="400"/>
      <c r="M236" s="400"/>
      <c r="N236" s="400"/>
      <c r="O236" s="400"/>
      <c r="P236" s="400"/>
      <c r="Q236" s="400"/>
      <c r="R236" s="400"/>
      <c r="S236" s="400"/>
      <c r="T236" s="400"/>
      <c r="U236" s="400"/>
      <c r="V236" s="400"/>
      <c r="W236" s="400"/>
      <c r="X236" s="400"/>
      <c r="Y236" s="400"/>
      <c r="Z236" s="400"/>
    </row>
    <row r="237" spans="1:26" ht="14.25" customHeight="1" x14ac:dyDescent="0.35">
      <c r="A237" s="400"/>
      <c r="B237" s="400"/>
      <c r="C237" s="400"/>
      <c r="D237" s="400"/>
      <c r="E237" s="400"/>
      <c r="F237" s="400"/>
      <c r="G237" s="400"/>
      <c r="H237" s="400"/>
      <c r="I237" s="400"/>
      <c r="J237" s="400"/>
      <c r="K237" s="400"/>
      <c r="L237" s="400"/>
      <c r="M237" s="400"/>
      <c r="N237" s="400"/>
      <c r="O237" s="400"/>
      <c r="P237" s="400"/>
      <c r="Q237" s="400"/>
      <c r="R237" s="400"/>
      <c r="S237" s="400"/>
      <c r="T237" s="400"/>
      <c r="U237" s="400"/>
      <c r="V237" s="400"/>
      <c r="W237" s="400"/>
      <c r="X237" s="400"/>
      <c r="Y237" s="400"/>
      <c r="Z237" s="400"/>
    </row>
    <row r="238" spans="1:26" ht="14.25" customHeight="1" x14ac:dyDescent="0.35">
      <c r="A238" s="400"/>
      <c r="B238" s="400"/>
      <c r="C238" s="400"/>
      <c r="D238" s="400"/>
      <c r="E238" s="400"/>
      <c r="F238" s="400"/>
      <c r="G238" s="400"/>
      <c r="H238" s="400"/>
      <c r="I238" s="400"/>
      <c r="J238" s="400"/>
      <c r="K238" s="400"/>
      <c r="L238" s="400"/>
      <c r="M238" s="400"/>
      <c r="N238" s="400"/>
      <c r="O238" s="400"/>
      <c r="P238" s="400"/>
      <c r="Q238" s="400"/>
      <c r="R238" s="400"/>
      <c r="S238" s="400"/>
      <c r="T238" s="400"/>
      <c r="U238" s="400"/>
      <c r="V238" s="400"/>
      <c r="W238" s="400"/>
      <c r="X238" s="400"/>
      <c r="Y238" s="400"/>
      <c r="Z238" s="400"/>
    </row>
    <row r="239" spans="1:26" ht="14.25" customHeight="1" x14ac:dyDescent="0.35">
      <c r="A239" s="400"/>
      <c r="B239" s="400"/>
      <c r="C239" s="400"/>
      <c r="D239" s="400"/>
      <c r="E239" s="400"/>
      <c r="F239" s="400"/>
      <c r="G239" s="400"/>
      <c r="H239" s="400"/>
      <c r="I239" s="400"/>
      <c r="J239" s="400"/>
      <c r="K239" s="400"/>
      <c r="L239" s="400"/>
      <c r="M239" s="400"/>
      <c r="N239" s="400"/>
      <c r="O239" s="400"/>
      <c r="P239" s="400"/>
      <c r="Q239" s="400"/>
      <c r="R239" s="400"/>
      <c r="S239" s="400"/>
      <c r="T239" s="400"/>
      <c r="U239" s="400"/>
      <c r="V239" s="400"/>
      <c r="W239" s="400"/>
      <c r="X239" s="400"/>
      <c r="Y239" s="400"/>
      <c r="Z239" s="400"/>
    </row>
    <row r="240" spans="1:26" ht="14.25" customHeight="1" x14ac:dyDescent="0.35">
      <c r="A240" s="400"/>
      <c r="B240" s="400"/>
      <c r="C240" s="400"/>
      <c r="D240" s="400"/>
      <c r="E240" s="400"/>
      <c r="F240" s="400"/>
      <c r="G240" s="400"/>
      <c r="H240" s="400"/>
      <c r="I240" s="400"/>
      <c r="J240" s="400"/>
      <c r="K240" s="400"/>
      <c r="L240" s="400"/>
      <c r="M240" s="400"/>
      <c r="N240" s="400"/>
      <c r="O240" s="400"/>
      <c r="P240" s="400"/>
      <c r="Q240" s="400"/>
      <c r="R240" s="400"/>
      <c r="S240" s="400"/>
      <c r="T240" s="400"/>
      <c r="U240" s="400"/>
      <c r="V240" s="400"/>
      <c r="W240" s="400"/>
      <c r="X240" s="400"/>
      <c r="Y240" s="400"/>
      <c r="Z240" s="400"/>
    </row>
    <row r="241" spans="1:26" ht="14.25" customHeight="1" x14ac:dyDescent="0.35">
      <c r="A241" s="400"/>
      <c r="B241" s="400"/>
      <c r="C241" s="400"/>
      <c r="D241" s="400"/>
      <c r="E241" s="400"/>
      <c r="F241" s="400"/>
      <c r="G241" s="400"/>
      <c r="H241" s="400"/>
      <c r="I241" s="400"/>
      <c r="J241" s="400"/>
      <c r="K241" s="400"/>
      <c r="L241" s="400"/>
      <c r="M241" s="400"/>
      <c r="N241" s="400"/>
      <c r="O241" s="400"/>
      <c r="P241" s="400"/>
      <c r="Q241" s="400"/>
      <c r="R241" s="400"/>
      <c r="S241" s="400"/>
      <c r="T241" s="400"/>
      <c r="U241" s="400"/>
      <c r="V241" s="400"/>
      <c r="W241" s="400"/>
      <c r="X241" s="400"/>
      <c r="Y241" s="400"/>
      <c r="Z241" s="400"/>
    </row>
    <row r="242" spans="1:26" ht="14.25" customHeight="1" x14ac:dyDescent="0.35">
      <c r="A242" s="400"/>
      <c r="B242" s="400"/>
      <c r="C242" s="400"/>
      <c r="D242" s="400"/>
      <c r="E242" s="400"/>
      <c r="F242" s="400"/>
      <c r="G242" s="400"/>
      <c r="H242" s="400"/>
      <c r="I242" s="400"/>
      <c r="J242" s="400"/>
      <c r="K242" s="400"/>
      <c r="L242" s="400"/>
      <c r="M242" s="400"/>
      <c r="N242" s="400"/>
      <c r="O242" s="400"/>
      <c r="P242" s="400"/>
      <c r="Q242" s="400"/>
      <c r="R242" s="400"/>
      <c r="S242" s="400"/>
      <c r="T242" s="400"/>
      <c r="U242" s="400"/>
      <c r="V242" s="400"/>
      <c r="W242" s="400"/>
      <c r="X242" s="400"/>
      <c r="Y242" s="400"/>
      <c r="Z242" s="400"/>
    </row>
    <row r="243" spans="1:26" ht="14.25" customHeight="1" x14ac:dyDescent="0.35">
      <c r="A243" s="400"/>
      <c r="B243" s="400"/>
      <c r="C243" s="400"/>
      <c r="D243" s="400"/>
      <c r="E243" s="400"/>
      <c r="F243" s="400"/>
      <c r="G243" s="400"/>
      <c r="H243" s="400"/>
      <c r="I243" s="400"/>
      <c r="J243" s="400"/>
      <c r="K243" s="400"/>
      <c r="L243" s="400"/>
      <c r="M243" s="400"/>
      <c r="N243" s="400"/>
      <c r="O243" s="400"/>
      <c r="P243" s="400"/>
      <c r="Q243" s="400"/>
      <c r="R243" s="400"/>
      <c r="S243" s="400"/>
      <c r="T243" s="400"/>
      <c r="U243" s="400"/>
      <c r="V243" s="400"/>
      <c r="W243" s="400"/>
      <c r="X243" s="400"/>
      <c r="Y243" s="400"/>
      <c r="Z243" s="400"/>
    </row>
    <row r="244" spans="1:26" ht="14.25" customHeight="1" x14ac:dyDescent="0.35">
      <c r="A244" s="400"/>
      <c r="B244" s="400"/>
      <c r="C244" s="400"/>
      <c r="D244" s="400"/>
      <c r="E244" s="400"/>
      <c r="F244" s="400"/>
      <c r="G244" s="400"/>
      <c r="H244" s="400"/>
      <c r="I244" s="400"/>
      <c r="J244" s="400"/>
      <c r="K244" s="400"/>
      <c r="L244" s="400"/>
      <c r="M244" s="400"/>
      <c r="N244" s="400"/>
      <c r="O244" s="400"/>
      <c r="P244" s="400"/>
      <c r="Q244" s="400"/>
      <c r="R244" s="400"/>
      <c r="S244" s="400"/>
      <c r="T244" s="400"/>
      <c r="U244" s="400"/>
      <c r="V244" s="400"/>
      <c r="W244" s="400"/>
      <c r="X244" s="400"/>
      <c r="Y244" s="400"/>
      <c r="Z244" s="400"/>
    </row>
    <row r="245" spans="1:26" ht="14.25" customHeight="1" x14ac:dyDescent="0.35">
      <c r="A245" s="400"/>
      <c r="B245" s="400"/>
      <c r="C245" s="400"/>
      <c r="D245" s="400"/>
      <c r="E245" s="400"/>
      <c r="F245" s="400"/>
      <c r="G245" s="400"/>
      <c r="H245" s="400"/>
      <c r="I245" s="400"/>
      <c r="J245" s="400"/>
      <c r="K245" s="400"/>
      <c r="L245" s="400"/>
      <c r="M245" s="400"/>
      <c r="N245" s="400"/>
      <c r="O245" s="400"/>
      <c r="P245" s="400"/>
      <c r="Q245" s="400"/>
      <c r="R245" s="400"/>
      <c r="S245" s="400"/>
      <c r="T245" s="400"/>
      <c r="U245" s="400"/>
      <c r="V245" s="400"/>
      <c r="W245" s="400"/>
      <c r="X245" s="400"/>
      <c r="Y245" s="400"/>
      <c r="Z245" s="400"/>
    </row>
    <row r="246" spans="1:26" ht="14.25" customHeight="1" x14ac:dyDescent="0.35">
      <c r="A246" s="400"/>
      <c r="B246" s="400"/>
      <c r="C246" s="400"/>
      <c r="D246" s="400"/>
      <c r="E246" s="400"/>
      <c r="F246" s="400"/>
      <c r="G246" s="400"/>
      <c r="H246" s="400"/>
      <c r="I246" s="400"/>
      <c r="J246" s="400"/>
      <c r="K246" s="400"/>
      <c r="L246" s="400"/>
      <c r="M246" s="400"/>
      <c r="N246" s="400"/>
      <c r="O246" s="400"/>
      <c r="P246" s="400"/>
      <c r="Q246" s="400"/>
      <c r="R246" s="400"/>
      <c r="S246" s="400"/>
      <c r="T246" s="400"/>
      <c r="U246" s="400"/>
      <c r="V246" s="400"/>
      <c r="W246" s="400"/>
      <c r="X246" s="400"/>
      <c r="Y246" s="400"/>
      <c r="Z246" s="400"/>
    </row>
    <row r="247" spans="1:26" ht="14.25" customHeight="1" x14ac:dyDescent="0.35">
      <c r="A247" s="400"/>
      <c r="B247" s="400"/>
      <c r="C247" s="400"/>
      <c r="D247" s="400"/>
      <c r="E247" s="400"/>
      <c r="F247" s="400"/>
      <c r="G247" s="400"/>
      <c r="H247" s="400"/>
      <c r="I247" s="400"/>
      <c r="J247" s="400"/>
      <c r="K247" s="400"/>
      <c r="L247" s="400"/>
      <c r="M247" s="400"/>
      <c r="N247" s="400"/>
      <c r="O247" s="400"/>
      <c r="P247" s="400"/>
      <c r="Q247" s="400"/>
      <c r="R247" s="400"/>
      <c r="S247" s="400"/>
      <c r="T247" s="400"/>
      <c r="U247" s="400"/>
      <c r="V247" s="400"/>
      <c r="W247" s="400"/>
      <c r="X247" s="400"/>
      <c r="Y247" s="400"/>
      <c r="Z247" s="400"/>
    </row>
    <row r="248" spans="1:26" ht="14.25" customHeight="1" x14ac:dyDescent="0.35">
      <c r="A248" s="400"/>
      <c r="B248" s="400"/>
      <c r="C248" s="400"/>
      <c r="D248" s="400"/>
      <c r="E248" s="400"/>
      <c r="F248" s="400"/>
      <c r="G248" s="400"/>
      <c r="H248" s="400"/>
      <c r="I248" s="400"/>
      <c r="J248" s="400"/>
      <c r="K248" s="400"/>
      <c r="L248" s="400"/>
      <c r="M248" s="400"/>
      <c r="N248" s="400"/>
      <c r="O248" s="400"/>
      <c r="P248" s="400"/>
      <c r="Q248" s="400"/>
      <c r="R248" s="400"/>
      <c r="S248" s="400"/>
      <c r="T248" s="400"/>
      <c r="U248" s="400"/>
      <c r="V248" s="400"/>
      <c r="W248" s="400"/>
      <c r="X248" s="400"/>
      <c r="Y248" s="400"/>
      <c r="Z248" s="400"/>
    </row>
    <row r="249" spans="1:26" ht="14.25" customHeight="1" x14ac:dyDescent="0.35">
      <c r="A249" s="400"/>
      <c r="B249" s="400"/>
      <c r="C249" s="400"/>
      <c r="D249" s="400"/>
      <c r="E249" s="400"/>
      <c r="F249" s="400"/>
      <c r="G249" s="400"/>
      <c r="H249" s="400"/>
      <c r="I249" s="400"/>
      <c r="J249" s="400"/>
      <c r="K249" s="400"/>
      <c r="L249" s="400"/>
      <c r="M249" s="400"/>
      <c r="N249" s="400"/>
      <c r="O249" s="400"/>
      <c r="P249" s="400"/>
      <c r="Q249" s="400"/>
      <c r="R249" s="400"/>
      <c r="S249" s="400"/>
      <c r="T249" s="400"/>
      <c r="U249" s="400"/>
      <c r="V249" s="400"/>
      <c r="W249" s="400"/>
      <c r="X249" s="400"/>
      <c r="Y249" s="400"/>
      <c r="Z249" s="400"/>
    </row>
    <row r="250" spans="1:26" ht="14.25" customHeight="1" x14ac:dyDescent="0.35">
      <c r="A250" s="400"/>
      <c r="B250" s="400"/>
      <c r="C250" s="400"/>
      <c r="D250" s="400"/>
      <c r="E250" s="400"/>
      <c r="F250" s="400"/>
      <c r="G250" s="400"/>
      <c r="H250" s="400"/>
      <c r="I250" s="400"/>
      <c r="J250" s="400"/>
      <c r="K250" s="400"/>
      <c r="L250" s="400"/>
      <c r="M250" s="400"/>
      <c r="N250" s="400"/>
      <c r="O250" s="400"/>
      <c r="P250" s="400"/>
      <c r="Q250" s="400"/>
      <c r="R250" s="400"/>
      <c r="S250" s="400"/>
      <c r="T250" s="400"/>
      <c r="U250" s="400"/>
      <c r="V250" s="400"/>
      <c r="W250" s="400"/>
      <c r="X250" s="400"/>
      <c r="Y250" s="400"/>
      <c r="Z250" s="400"/>
    </row>
    <row r="251" spans="1:26" ht="14.25" customHeight="1" x14ac:dyDescent="0.35">
      <c r="A251" s="400"/>
      <c r="B251" s="400"/>
      <c r="C251" s="400"/>
      <c r="D251" s="400"/>
      <c r="E251" s="400"/>
      <c r="F251" s="400"/>
      <c r="G251" s="400"/>
      <c r="H251" s="400"/>
      <c r="I251" s="400"/>
      <c r="J251" s="400"/>
      <c r="K251" s="400"/>
      <c r="L251" s="400"/>
      <c r="M251" s="400"/>
      <c r="N251" s="400"/>
      <c r="O251" s="400"/>
      <c r="P251" s="400"/>
      <c r="Q251" s="400"/>
      <c r="R251" s="400"/>
      <c r="S251" s="400"/>
      <c r="T251" s="400"/>
      <c r="U251" s="400"/>
      <c r="V251" s="400"/>
      <c r="W251" s="400"/>
      <c r="X251" s="400"/>
      <c r="Y251" s="400"/>
      <c r="Z251" s="400"/>
    </row>
    <row r="252" spans="1:26" ht="14.25" customHeight="1" x14ac:dyDescent="0.35">
      <c r="A252" s="400"/>
      <c r="B252" s="400"/>
      <c r="C252" s="400"/>
      <c r="D252" s="400"/>
      <c r="E252" s="400"/>
      <c r="F252" s="400"/>
      <c r="G252" s="400"/>
      <c r="H252" s="400"/>
      <c r="I252" s="400"/>
      <c r="J252" s="400"/>
      <c r="K252" s="400"/>
      <c r="L252" s="400"/>
      <c r="M252" s="400"/>
      <c r="N252" s="400"/>
      <c r="O252" s="400"/>
      <c r="P252" s="400"/>
      <c r="Q252" s="400"/>
      <c r="R252" s="400"/>
      <c r="S252" s="400"/>
      <c r="T252" s="400"/>
      <c r="U252" s="400"/>
      <c r="V252" s="400"/>
      <c r="W252" s="400"/>
      <c r="X252" s="400"/>
      <c r="Y252" s="400"/>
      <c r="Z252" s="400"/>
    </row>
    <row r="253" spans="1:26" ht="14.25" customHeight="1" x14ac:dyDescent="0.35">
      <c r="A253" s="400"/>
      <c r="B253" s="400"/>
      <c r="C253" s="400"/>
      <c r="D253" s="400"/>
      <c r="E253" s="400"/>
      <c r="F253" s="400"/>
      <c r="G253" s="400"/>
      <c r="H253" s="400"/>
      <c r="I253" s="400"/>
      <c r="J253" s="400"/>
      <c r="K253" s="400"/>
      <c r="L253" s="400"/>
      <c r="M253" s="400"/>
      <c r="N253" s="400"/>
      <c r="O253" s="400"/>
      <c r="P253" s="400"/>
      <c r="Q253" s="400"/>
      <c r="R253" s="400"/>
      <c r="S253" s="400"/>
      <c r="T253" s="400"/>
      <c r="U253" s="400"/>
      <c r="V253" s="400"/>
      <c r="W253" s="400"/>
      <c r="X253" s="400"/>
      <c r="Y253" s="400"/>
      <c r="Z253" s="400"/>
    </row>
    <row r="254" spans="1:26" ht="14.25" customHeight="1" x14ac:dyDescent="0.35">
      <c r="A254" s="400"/>
      <c r="B254" s="400"/>
      <c r="C254" s="400"/>
      <c r="D254" s="400"/>
      <c r="E254" s="400"/>
      <c r="F254" s="400"/>
      <c r="G254" s="400"/>
      <c r="H254" s="400"/>
      <c r="I254" s="400"/>
      <c r="J254" s="400"/>
      <c r="K254" s="400"/>
      <c r="L254" s="400"/>
      <c r="M254" s="400"/>
      <c r="N254" s="400"/>
      <c r="O254" s="400"/>
      <c r="P254" s="400"/>
      <c r="Q254" s="400"/>
      <c r="R254" s="400"/>
      <c r="S254" s="400"/>
      <c r="T254" s="400"/>
      <c r="U254" s="400"/>
      <c r="V254" s="400"/>
      <c r="W254" s="400"/>
      <c r="X254" s="400"/>
      <c r="Y254" s="400"/>
      <c r="Z254" s="400"/>
    </row>
    <row r="255" spans="1:26" ht="14.25" customHeight="1" x14ac:dyDescent="0.35">
      <c r="A255" s="400"/>
      <c r="B255" s="400"/>
      <c r="C255" s="400"/>
      <c r="D255" s="400"/>
      <c r="E255" s="400"/>
      <c r="F255" s="400"/>
      <c r="G255" s="400"/>
      <c r="H255" s="400"/>
      <c r="I255" s="400"/>
      <c r="J255" s="400"/>
      <c r="K255" s="400"/>
      <c r="L255" s="400"/>
      <c r="M255" s="400"/>
      <c r="N255" s="400"/>
      <c r="O255" s="400"/>
      <c r="P255" s="400"/>
      <c r="Q255" s="400"/>
      <c r="R255" s="400"/>
      <c r="S255" s="400"/>
      <c r="T255" s="400"/>
      <c r="U255" s="400"/>
      <c r="V255" s="400"/>
      <c r="W255" s="400"/>
      <c r="X255" s="400"/>
      <c r="Y255" s="400"/>
      <c r="Z255" s="400"/>
    </row>
    <row r="256" spans="1:26" ht="14.25" customHeight="1" x14ac:dyDescent="0.35">
      <c r="A256" s="400"/>
      <c r="B256" s="400"/>
      <c r="C256" s="400"/>
      <c r="D256" s="400"/>
      <c r="E256" s="400"/>
      <c r="F256" s="400"/>
      <c r="G256" s="400"/>
      <c r="H256" s="400"/>
      <c r="I256" s="400"/>
      <c r="J256" s="400"/>
      <c r="K256" s="400"/>
      <c r="L256" s="400"/>
      <c r="M256" s="400"/>
      <c r="N256" s="400"/>
      <c r="O256" s="400"/>
      <c r="P256" s="400"/>
      <c r="Q256" s="400"/>
      <c r="R256" s="400"/>
      <c r="S256" s="400"/>
      <c r="T256" s="400"/>
      <c r="U256" s="400"/>
      <c r="V256" s="400"/>
      <c r="W256" s="400"/>
      <c r="X256" s="400"/>
      <c r="Y256" s="400"/>
      <c r="Z256" s="400"/>
    </row>
    <row r="257" spans="1:26" ht="14.25" customHeight="1" x14ac:dyDescent="0.35">
      <c r="A257" s="400"/>
      <c r="B257" s="400"/>
      <c r="C257" s="400"/>
      <c r="D257" s="400"/>
      <c r="E257" s="400"/>
      <c r="F257" s="400"/>
      <c r="G257" s="400"/>
      <c r="H257" s="400"/>
      <c r="I257" s="400"/>
      <c r="J257" s="400"/>
      <c r="K257" s="400"/>
      <c r="L257" s="400"/>
      <c r="M257" s="400"/>
      <c r="N257" s="400"/>
      <c r="O257" s="400"/>
      <c r="P257" s="400"/>
      <c r="Q257" s="400"/>
      <c r="R257" s="400"/>
      <c r="S257" s="400"/>
      <c r="T257" s="400"/>
      <c r="U257" s="400"/>
      <c r="V257" s="400"/>
      <c r="W257" s="400"/>
      <c r="X257" s="400"/>
      <c r="Y257" s="400"/>
      <c r="Z257" s="400"/>
    </row>
    <row r="258" spans="1:26" ht="14.25" customHeight="1" x14ac:dyDescent="0.35">
      <c r="A258" s="400"/>
      <c r="B258" s="400"/>
      <c r="C258" s="400"/>
      <c r="D258" s="400"/>
      <c r="E258" s="400"/>
      <c r="F258" s="400"/>
      <c r="G258" s="400"/>
      <c r="H258" s="400"/>
      <c r="I258" s="400"/>
      <c r="J258" s="400"/>
      <c r="K258" s="400"/>
      <c r="L258" s="400"/>
      <c r="M258" s="400"/>
      <c r="N258" s="400"/>
      <c r="O258" s="400"/>
      <c r="P258" s="400"/>
      <c r="Q258" s="400"/>
      <c r="R258" s="400"/>
      <c r="S258" s="400"/>
      <c r="T258" s="400"/>
      <c r="U258" s="400"/>
      <c r="V258" s="400"/>
      <c r="W258" s="400"/>
      <c r="X258" s="400"/>
      <c r="Y258" s="400"/>
      <c r="Z258" s="400"/>
    </row>
    <row r="259" spans="1:26" ht="14.25" customHeight="1" x14ac:dyDescent="0.35">
      <c r="A259" s="400"/>
      <c r="B259" s="400"/>
      <c r="C259" s="400"/>
      <c r="D259" s="400"/>
      <c r="E259" s="400"/>
      <c r="F259" s="400"/>
      <c r="G259" s="400"/>
      <c r="H259" s="400"/>
      <c r="I259" s="400"/>
      <c r="J259" s="400"/>
      <c r="K259" s="400"/>
      <c r="L259" s="400"/>
      <c r="M259" s="400"/>
      <c r="N259" s="400"/>
      <c r="O259" s="400"/>
      <c r="P259" s="400"/>
      <c r="Q259" s="400"/>
      <c r="R259" s="400"/>
      <c r="S259" s="400"/>
      <c r="T259" s="400"/>
      <c r="U259" s="400"/>
      <c r="V259" s="400"/>
      <c r="W259" s="400"/>
      <c r="X259" s="400"/>
      <c r="Y259" s="400"/>
      <c r="Z259" s="400"/>
    </row>
    <row r="260" spans="1:26" ht="14.25" customHeight="1" x14ac:dyDescent="0.35">
      <c r="A260" s="400"/>
      <c r="B260" s="400"/>
      <c r="C260" s="400"/>
      <c r="D260" s="400"/>
      <c r="E260" s="400"/>
      <c r="F260" s="400"/>
      <c r="G260" s="400"/>
      <c r="H260" s="400"/>
      <c r="I260" s="400"/>
      <c r="J260" s="400"/>
      <c r="K260" s="400"/>
      <c r="L260" s="400"/>
      <c r="M260" s="400"/>
      <c r="N260" s="400"/>
      <c r="O260" s="400"/>
      <c r="P260" s="400"/>
      <c r="Q260" s="400"/>
      <c r="R260" s="400"/>
      <c r="S260" s="400"/>
      <c r="T260" s="400"/>
      <c r="U260" s="400"/>
      <c r="V260" s="400"/>
      <c r="W260" s="400"/>
      <c r="X260" s="400"/>
      <c r="Y260" s="400"/>
      <c r="Z260" s="400"/>
    </row>
    <row r="261" spans="1:26" ht="14.25" customHeight="1" x14ac:dyDescent="0.35">
      <c r="A261" s="400"/>
      <c r="B261" s="400"/>
      <c r="C261" s="400"/>
      <c r="D261" s="400"/>
      <c r="E261" s="400"/>
      <c r="F261" s="400"/>
      <c r="G261" s="400"/>
      <c r="H261" s="400"/>
      <c r="I261" s="400"/>
      <c r="J261" s="400"/>
      <c r="K261" s="400"/>
      <c r="L261" s="400"/>
      <c r="M261" s="400"/>
      <c r="N261" s="400"/>
      <c r="O261" s="400"/>
      <c r="P261" s="400"/>
      <c r="Q261" s="400"/>
      <c r="R261" s="400"/>
      <c r="S261" s="400"/>
      <c r="T261" s="400"/>
      <c r="U261" s="400"/>
      <c r="V261" s="400"/>
      <c r="W261" s="400"/>
      <c r="X261" s="400"/>
      <c r="Y261" s="400"/>
      <c r="Z261" s="400"/>
    </row>
    <row r="262" spans="1:26" ht="14.25" customHeight="1" x14ac:dyDescent="0.35">
      <c r="A262" s="400"/>
      <c r="B262" s="400"/>
      <c r="C262" s="400"/>
      <c r="D262" s="400"/>
      <c r="E262" s="400"/>
      <c r="F262" s="400"/>
      <c r="G262" s="400"/>
      <c r="H262" s="400"/>
      <c r="I262" s="400"/>
      <c r="J262" s="400"/>
      <c r="K262" s="400"/>
      <c r="L262" s="400"/>
      <c r="M262" s="400"/>
      <c r="N262" s="400"/>
      <c r="O262" s="400"/>
      <c r="P262" s="400"/>
      <c r="Q262" s="400"/>
      <c r="R262" s="400"/>
      <c r="S262" s="400"/>
      <c r="T262" s="400"/>
      <c r="U262" s="400"/>
      <c r="V262" s="400"/>
      <c r="W262" s="400"/>
      <c r="X262" s="400"/>
      <c r="Y262" s="400"/>
      <c r="Z262" s="400"/>
    </row>
    <row r="263" spans="1:26" ht="14.25" customHeight="1" x14ac:dyDescent="0.35">
      <c r="A263" s="400"/>
      <c r="B263" s="400"/>
      <c r="C263" s="400"/>
      <c r="D263" s="400"/>
      <c r="E263" s="400"/>
      <c r="F263" s="400"/>
      <c r="G263" s="400"/>
      <c r="H263" s="400"/>
      <c r="I263" s="400"/>
      <c r="J263" s="400"/>
      <c r="K263" s="400"/>
      <c r="L263" s="400"/>
      <c r="M263" s="400"/>
      <c r="N263" s="400"/>
      <c r="O263" s="400"/>
      <c r="P263" s="400"/>
      <c r="Q263" s="400"/>
      <c r="R263" s="400"/>
      <c r="S263" s="400"/>
      <c r="T263" s="400"/>
      <c r="U263" s="400"/>
      <c r="V263" s="400"/>
      <c r="W263" s="400"/>
      <c r="X263" s="400"/>
      <c r="Y263" s="400"/>
      <c r="Z263" s="400"/>
    </row>
    <row r="264" spans="1:26" ht="14.25" customHeight="1" x14ac:dyDescent="0.35">
      <c r="A264" s="400"/>
      <c r="B264" s="400"/>
      <c r="C264" s="400"/>
      <c r="D264" s="400"/>
      <c r="E264" s="400"/>
      <c r="F264" s="400"/>
      <c r="G264" s="400"/>
      <c r="H264" s="400"/>
      <c r="I264" s="400"/>
      <c r="J264" s="400"/>
      <c r="K264" s="400"/>
      <c r="L264" s="400"/>
      <c r="M264" s="400"/>
      <c r="N264" s="400"/>
      <c r="O264" s="400"/>
      <c r="P264" s="400"/>
      <c r="Q264" s="400"/>
      <c r="R264" s="400"/>
      <c r="S264" s="400"/>
      <c r="T264" s="400"/>
      <c r="U264" s="400"/>
      <c r="V264" s="400"/>
      <c r="W264" s="400"/>
      <c r="X264" s="400"/>
      <c r="Y264" s="400"/>
      <c r="Z264" s="400"/>
    </row>
    <row r="265" spans="1:26" ht="14.25" customHeight="1" x14ac:dyDescent="0.35">
      <c r="A265" s="400"/>
      <c r="B265" s="400"/>
      <c r="C265" s="400"/>
      <c r="D265" s="400"/>
      <c r="E265" s="400"/>
      <c r="F265" s="400"/>
      <c r="G265" s="400"/>
      <c r="H265" s="400"/>
      <c r="I265" s="400"/>
      <c r="J265" s="400"/>
      <c r="K265" s="400"/>
      <c r="L265" s="400"/>
      <c r="M265" s="400"/>
      <c r="N265" s="400"/>
      <c r="O265" s="400"/>
      <c r="P265" s="400"/>
      <c r="Q265" s="400"/>
      <c r="R265" s="400"/>
      <c r="S265" s="400"/>
      <c r="T265" s="400"/>
      <c r="U265" s="400"/>
      <c r="V265" s="400"/>
      <c r="W265" s="400"/>
      <c r="X265" s="400"/>
      <c r="Y265" s="400"/>
      <c r="Z265" s="400"/>
    </row>
    <row r="266" spans="1:26" ht="14.25" customHeight="1" x14ac:dyDescent="0.35">
      <c r="A266" s="400"/>
      <c r="B266" s="400"/>
      <c r="C266" s="400"/>
      <c r="D266" s="400"/>
      <c r="E266" s="400"/>
      <c r="F266" s="400"/>
      <c r="G266" s="400"/>
      <c r="H266" s="400"/>
      <c r="I266" s="400"/>
      <c r="J266" s="400"/>
      <c r="K266" s="400"/>
      <c r="L266" s="400"/>
      <c r="M266" s="400"/>
      <c r="N266" s="400"/>
      <c r="O266" s="400"/>
      <c r="P266" s="400"/>
      <c r="Q266" s="400"/>
      <c r="R266" s="400"/>
      <c r="S266" s="400"/>
      <c r="T266" s="400"/>
      <c r="U266" s="400"/>
      <c r="V266" s="400"/>
      <c r="W266" s="400"/>
      <c r="X266" s="400"/>
      <c r="Y266" s="400"/>
      <c r="Z266" s="400"/>
    </row>
    <row r="267" spans="1:26" ht="14.25" customHeight="1" x14ac:dyDescent="0.35">
      <c r="A267" s="400"/>
      <c r="B267" s="400"/>
      <c r="C267" s="400"/>
      <c r="D267" s="400"/>
      <c r="E267" s="400"/>
      <c r="F267" s="400"/>
      <c r="G267" s="400"/>
      <c r="H267" s="400"/>
      <c r="I267" s="400"/>
      <c r="J267" s="400"/>
      <c r="K267" s="400"/>
      <c r="L267" s="400"/>
      <c r="M267" s="400"/>
      <c r="N267" s="400"/>
      <c r="O267" s="400"/>
      <c r="P267" s="400"/>
      <c r="Q267" s="400"/>
      <c r="R267" s="400"/>
      <c r="S267" s="400"/>
      <c r="T267" s="400"/>
      <c r="U267" s="400"/>
      <c r="V267" s="400"/>
      <c r="W267" s="400"/>
      <c r="X267" s="400"/>
      <c r="Y267" s="400"/>
      <c r="Z267" s="400"/>
    </row>
    <row r="268" spans="1:26" ht="14.25" customHeight="1" x14ac:dyDescent="0.35">
      <c r="A268" s="400"/>
      <c r="B268" s="400"/>
      <c r="C268" s="400"/>
      <c r="D268" s="400"/>
      <c r="E268" s="400"/>
      <c r="F268" s="400"/>
      <c r="G268" s="400"/>
      <c r="H268" s="400"/>
      <c r="I268" s="400"/>
      <c r="J268" s="400"/>
      <c r="K268" s="400"/>
      <c r="L268" s="400"/>
      <c r="M268" s="400"/>
      <c r="N268" s="400"/>
      <c r="O268" s="400"/>
      <c r="P268" s="400"/>
      <c r="Q268" s="400"/>
      <c r="R268" s="400"/>
      <c r="S268" s="400"/>
      <c r="T268" s="400"/>
      <c r="U268" s="400"/>
      <c r="V268" s="400"/>
      <c r="W268" s="400"/>
      <c r="X268" s="400"/>
      <c r="Y268" s="400"/>
      <c r="Z268" s="400"/>
    </row>
    <row r="269" spans="1:26" ht="14.25" customHeight="1" x14ac:dyDescent="0.35">
      <c r="A269" s="400"/>
      <c r="B269" s="400"/>
      <c r="C269" s="400"/>
      <c r="D269" s="400"/>
      <c r="E269" s="400"/>
      <c r="F269" s="400"/>
      <c r="G269" s="400"/>
      <c r="H269" s="400"/>
      <c r="I269" s="400"/>
      <c r="J269" s="400"/>
      <c r="K269" s="400"/>
      <c r="L269" s="400"/>
      <c r="M269" s="400"/>
      <c r="N269" s="400"/>
      <c r="O269" s="400"/>
      <c r="P269" s="400"/>
      <c r="Q269" s="400"/>
      <c r="R269" s="400"/>
      <c r="S269" s="400"/>
      <c r="T269" s="400"/>
      <c r="U269" s="400"/>
      <c r="V269" s="400"/>
      <c r="W269" s="400"/>
      <c r="X269" s="400"/>
      <c r="Y269" s="400"/>
      <c r="Z269" s="400"/>
    </row>
    <row r="270" spans="1:26" ht="14.25" customHeight="1" x14ac:dyDescent="0.35">
      <c r="A270" s="400"/>
      <c r="B270" s="400"/>
      <c r="C270" s="400"/>
      <c r="D270" s="400"/>
      <c r="E270" s="400"/>
      <c r="F270" s="400"/>
      <c r="G270" s="400"/>
      <c r="H270" s="400"/>
      <c r="I270" s="400"/>
      <c r="J270" s="400"/>
      <c r="K270" s="400"/>
      <c r="L270" s="400"/>
      <c r="M270" s="400"/>
      <c r="N270" s="400"/>
      <c r="O270" s="400"/>
      <c r="P270" s="400"/>
      <c r="Q270" s="400"/>
      <c r="R270" s="400"/>
      <c r="S270" s="400"/>
      <c r="T270" s="400"/>
      <c r="U270" s="400"/>
      <c r="V270" s="400"/>
      <c r="W270" s="400"/>
      <c r="X270" s="400"/>
      <c r="Y270" s="400"/>
      <c r="Z270" s="400"/>
    </row>
    <row r="271" spans="1:26" ht="14.25" customHeight="1" x14ac:dyDescent="0.35">
      <c r="A271" s="400"/>
      <c r="B271" s="400"/>
      <c r="C271" s="400"/>
      <c r="D271" s="400"/>
      <c r="E271" s="400"/>
      <c r="F271" s="400"/>
      <c r="G271" s="400"/>
      <c r="H271" s="400"/>
      <c r="I271" s="400"/>
      <c r="J271" s="400"/>
      <c r="K271" s="400"/>
      <c r="L271" s="400"/>
      <c r="M271" s="400"/>
      <c r="N271" s="400"/>
      <c r="O271" s="400"/>
      <c r="P271" s="400"/>
      <c r="Q271" s="400"/>
      <c r="R271" s="400"/>
      <c r="S271" s="400"/>
      <c r="T271" s="400"/>
      <c r="U271" s="400"/>
      <c r="V271" s="400"/>
      <c r="W271" s="400"/>
      <c r="X271" s="400"/>
      <c r="Y271" s="400"/>
      <c r="Z271" s="400"/>
    </row>
    <row r="272" spans="1:26" ht="14.25" customHeight="1" x14ac:dyDescent="0.35">
      <c r="A272" s="400"/>
      <c r="B272" s="400"/>
      <c r="C272" s="400"/>
      <c r="D272" s="400"/>
      <c r="E272" s="400"/>
      <c r="F272" s="400"/>
      <c r="G272" s="400"/>
      <c r="H272" s="400"/>
      <c r="I272" s="400"/>
      <c r="J272" s="400"/>
      <c r="K272" s="400"/>
      <c r="L272" s="400"/>
      <c r="M272" s="400"/>
      <c r="N272" s="400"/>
      <c r="O272" s="400"/>
      <c r="P272" s="400"/>
      <c r="Q272" s="400"/>
      <c r="R272" s="400"/>
      <c r="S272" s="400"/>
      <c r="T272" s="400"/>
      <c r="U272" s="400"/>
      <c r="V272" s="400"/>
      <c r="W272" s="400"/>
      <c r="X272" s="400"/>
      <c r="Y272" s="400"/>
      <c r="Z272" s="400"/>
    </row>
    <row r="273" spans="1:26" ht="14.25" customHeight="1" x14ac:dyDescent="0.35">
      <c r="A273" s="400"/>
      <c r="B273" s="400"/>
      <c r="C273" s="400"/>
      <c r="D273" s="400"/>
      <c r="E273" s="400"/>
      <c r="F273" s="400"/>
      <c r="G273" s="400"/>
      <c r="H273" s="400"/>
      <c r="I273" s="400"/>
      <c r="J273" s="400"/>
      <c r="K273" s="400"/>
      <c r="L273" s="400"/>
      <c r="M273" s="400"/>
      <c r="N273" s="400"/>
      <c r="O273" s="400"/>
      <c r="P273" s="400"/>
      <c r="Q273" s="400"/>
      <c r="R273" s="400"/>
      <c r="S273" s="400"/>
      <c r="T273" s="400"/>
      <c r="U273" s="400"/>
      <c r="V273" s="400"/>
      <c r="W273" s="400"/>
      <c r="X273" s="400"/>
      <c r="Y273" s="400"/>
      <c r="Z273" s="400"/>
    </row>
    <row r="274" spans="1:26" ht="14.25" customHeight="1" x14ac:dyDescent="0.35">
      <c r="A274" s="400"/>
      <c r="B274" s="400"/>
      <c r="C274" s="400"/>
      <c r="D274" s="400"/>
      <c r="E274" s="400"/>
      <c r="F274" s="400"/>
      <c r="G274" s="400"/>
      <c r="H274" s="400"/>
      <c r="I274" s="400"/>
      <c r="J274" s="400"/>
      <c r="K274" s="400"/>
      <c r="L274" s="400"/>
      <c r="M274" s="400"/>
      <c r="N274" s="400"/>
      <c r="O274" s="400"/>
      <c r="P274" s="400"/>
      <c r="Q274" s="400"/>
      <c r="R274" s="400"/>
      <c r="S274" s="400"/>
      <c r="T274" s="400"/>
      <c r="U274" s="400"/>
      <c r="V274" s="400"/>
      <c r="W274" s="400"/>
      <c r="X274" s="400"/>
      <c r="Y274" s="400"/>
      <c r="Z274" s="400"/>
    </row>
    <row r="275" spans="1:26" ht="14.25" customHeight="1" x14ac:dyDescent="0.35">
      <c r="A275" s="400"/>
      <c r="B275" s="400"/>
      <c r="C275" s="400"/>
      <c r="D275" s="400"/>
      <c r="E275" s="400"/>
      <c r="F275" s="400"/>
      <c r="G275" s="400"/>
      <c r="H275" s="400"/>
      <c r="I275" s="400"/>
      <c r="J275" s="400"/>
      <c r="K275" s="400"/>
      <c r="L275" s="400"/>
      <c r="M275" s="400"/>
      <c r="N275" s="400"/>
      <c r="O275" s="400"/>
      <c r="P275" s="400"/>
      <c r="Q275" s="400"/>
      <c r="R275" s="400"/>
      <c r="S275" s="400"/>
      <c r="T275" s="400"/>
      <c r="U275" s="400"/>
      <c r="V275" s="400"/>
      <c r="W275" s="400"/>
      <c r="X275" s="400"/>
      <c r="Y275" s="400"/>
      <c r="Z275" s="400"/>
    </row>
    <row r="276" spans="1:26" ht="14.25" customHeight="1" x14ac:dyDescent="0.35">
      <c r="A276" s="400"/>
      <c r="B276" s="400"/>
      <c r="C276" s="400"/>
      <c r="D276" s="400"/>
      <c r="E276" s="400"/>
      <c r="F276" s="400"/>
      <c r="G276" s="400"/>
      <c r="H276" s="400"/>
      <c r="I276" s="400"/>
      <c r="J276" s="400"/>
      <c r="K276" s="400"/>
      <c r="L276" s="400"/>
      <c r="M276" s="400"/>
      <c r="N276" s="400"/>
      <c r="O276" s="400"/>
      <c r="P276" s="400"/>
      <c r="Q276" s="400"/>
      <c r="R276" s="400"/>
      <c r="S276" s="400"/>
      <c r="T276" s="400"/>
      <c r="U276" s="400"/>
      <c r="V276" s="400"/>
      <c r="W276" s="400"/>
      <c r="X276" s="400"/>
      <c r="Y276" s="400"/>
      <c r="Z276" s="400"/>
    </row>
    <row r="277" spans="1:26" ht="14.25" customHeight="1" x14ac:dyDescent="0.35">
      <c r="A277" s="400"/>
      <c r="B277" s="400"/>
      <c r="C277" s="400"/>
      <c r="D277" s="400"/>
      <c r="E277" s="400"/>
      <c r="F277" s="400"/>
      <c r="G277" s="400"/>
      <c r="H277" s="400"/>
      <c r="I277" s="400"/>
      <c r="J277" s="400"/>
      <c r="K277" s="400"/>
      <c r="L277" s="400"/>
      <c r="M277" s="400"/>
      <c r="N277" s="400"/>
      <c r="O277" s="400"/>
      <c r="P277" s="400"/>
      <c r="Q277" s="400"/>
      <c r="R277" s="400"/>
      <c r="S277" s="400"/>
      <c r="T277" s="400"/>
      <c r="U277" s="400"/>
      <c r="V277" s="400"/>
      <c r="W277" s="400"/>
      <c r="X277" s="400"/>
      <c r="Y277" s="400"/>
      <c r="Z277" s="400"/>
    </row>
    <row r="278" spans="1:26" ht="14.25" customHeight="1" x14ac:dyDescent="0.35">
      <c r="A278" s="400"/>
      <c r="B278" s="400"/>
      <c r="C278" s="400"/>
      <c r="D278" s="400"/>
      <c r="E278" s="400"/>
      <c r="F278" s="400"/>
      <c r="G278" s="400"/>
      <c r="H278" s="400"/>
      <c r="I278" s="400"/>
      <c r="J278" s="400"/>
      <c r="K278" s="400"/>
      <c r="L278" s="400"/>
      <c r="M278" s="400"/>
      <c r="N278" s="400"/>
      <c r="O278" s="400"/>
      <c r="P278" s="400"/>
      <c r="Q278" s="400"/>
      <c r="R278" s="400"/>
      <c r="S278" s="400"/>
      <c r="T278" s="400"/>
      <c r="U278" s="400"/>
      <c r="V278" s="400"/>
      <c r="W278" s="400"/>
      <c r="X278" s="400"/>
      <c r="Y278" s="400"/>
      <c r="Z278" s="400"/>
    </row>
    <row r="279" spans="1:26" ht="14.25" customHeight="1" x14ac:dyDescent="0.35">
      <c r="A279" s="400"/>
      <c r="B279" s="400"/>
      <c r="C279" s="400"/>
      <c r="D279" s="400"/>
      <c r="E279" s="400"/>
      <c r="F279" s="400"/>
      <c r="G279" s="400"/>
      <c r="H279" s="400"/>
      <c r="I279" s="400"/>
      <c r="J279" s="400"/>
      <c r="K279" s="400"/>
      <c r="L279" s="400"/>
      <c r="M279" s="400"/>
      <c r="N279" s="400"/>
      <c r="O279" s="400"/>
      <c r="P279" s="400"/>
      <c r="Q279" s="400"/>
      <c r="R279" s="400"/>
      <c r="S279" s="400"/>
      <c r="T279" s="400"/>
      <c r="U279" s="400"/>
      <c r="V279" s="400"/>
      <c r="W279" s="400"/>
      <c r="X279" s="400"/>
      <c r="Y279" s="400"/>
      <c r="Z279" s="400"/>
    </row>
    <row r="280" spans="1:26" ht="14.25" customHeight="1" x14ac:dyDescent="0.35">
      <c r="A280" s="400"/>
      <c r="B280" s="400"/>
      <c r="C280" s="400"/>
      <c r="D280" s="400"/>
      <c r="E280" s="400"/>
      <c r="F280" s="400"/>
      <c r="G280" s="400"/>
      <c r="H280" s="400"/>
      <c r="I280" s="400"/>
      <c r="J280" s="400"/>
      <c r="K280" s="400"/>
      <c r="L280" s="400"/>
      <c r="M280" s="400"/>
      <c r="N280" s="400"/>
      <c r="O280" s="400"/>
      <c r="P280" s="400"/>
      <c r="Q280" s="400"/>
      <c r="R280" s="400"/>
      <c r="S280" s="400"/>
      <c r="T280" s="400"/>
      <c r="U280" s="400"/>
      <c r="V280" s="400"/>
      <c r="W280" s="400"/>
      <c r="X280" s="400"/>
      <c r="Y280" s="400"/>
      <c r="Z280" s="400"/>
    </row>
    <row r="281" spans="1:26" ht="14.25" customHeight="1" x14ac:dyDescent="0.35">
      <c r="A281" s="400"/>
      <c r="B281" s="400"/>
      <c r="C281" s="400"/>
      <c r="D281" s="400"/>
      <c r="E281" s="400"/>
      <c r="F281" s="400"/>
      <c r="G281" s="400"/>
      <c r="H281" s="400"/>
      <c r="I281" s="400"/>
      <c r="J281" s="400"/>
      <c r="K281" s="400"/>
      <c r="L281" s="400"/>
      <c r="M281" s="400"/>
      <c r="N281" s="400"/>
      <c r="O281" s="400"/>
      <c r="P281" s="400"/>
      <c r="Q281" s="400"/>
      <c r="R281" s="400"/>
      <c r="S281" s="400"/>
      <c r="T281" s="400"/>
      <c r="U281" s="400"/>
      <c r="V281" s="400"/>
      <c r="W281" s="400"/>
      <c r="X281" s="400"/>
      <c r="Y281" s="400"/>
      <c r="Z281" s="400"/>
    </row>
    <row r="282" spans="1:26" ht="14.25" customHeight="1" x14ac:dyDescent="0.35">
      <c r="A282" s="400"/>
      <c r="B282" s="400"/>
      <c r="C282" s="400"/>
      <c r="D282" s="400"/>
      <c r="E282" s="400"/>
      <c r="F282" s="400"/>
      <c r="G282" s="400"/>
      <c r="H282" s="400"/>
      <c r="I282" s="400"/>
      <c r="J282" s="400"/>
      <c r="K282" s="400"/>
      <c r="L282" s="400"/>
      <c r="M282" s="400"/>
      <c r="N282" s="400"/>
      <c r="O282" s="400"/>
      <c r="P282" s="400"/>
      <c r="Q282" s="400"/>
      <c r="R282" s="400"/>
      <c r="S282" s="400"/>
      <c r="T282" s="400"/>
      <c r="U282" s="400"/>
      <c r="V282" s="400"/>
      <c r="W282" s="400"/>
      <c r="X282" s="400"/>
      <c r="Y282" s="400"/>
      <c r="Z282" s="400"/>
    </row>
    <row r="283" spans="1:26" ht="14.25" customHeight="1" x14ac:dyDescent="0.35">
      <c r="A283" s="400"/>
      <c r="B283" s="400"/>
      <c r="C283" s="400"/>
      <c r="D283" s="400"/>
      <c r="E283" s="400"/>
      <c r="F283" s="400"/>
      <c r="G283" s="400"/>
      <c r="H283" s="400"/>
      <c r="I283" s="400"/>
      <c r="J283" s="400"/>
      <c r="K283" s="400"/>
      <c r="L283" s="400"/>
      <c r="M283" s="400"/>
      <c r="N283" s="400"/>
      <c r="O283" s="400"/>
      <c r="P283" s="400"/>
      <c r="Q283" s="400"/>
      <c r="R283" s="400"/>
      <c r="S283" s="400"/>
      <c r="T283" s="400"/>
      <c r="U283" s="400"/>
      <c r="V283" s="400"/>
      <c r="W283" s="400"/>
      <c r="X283" s="400"/>
      <c r="Y283" s="400"/>
      <c r="Z283" s="400"/>
    </row>
    <row r="284" spans="1:26" ht="15.75" customHeight="1" x14ac:dyDescent="0.25"/>
    <row r="285" spans="1:26" ht="15.75" customHeight="1" x14ac:dyDescent="0.25"/>
    <row r="286" spans="1:26" ht="15.75" customHeight="1" x14ac:dyDescent="0.25"/>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8">
    <mergeCell ref="O6:O7"/>
    <mergeCell ref="G24:G25"/>
    <mergeCell ref="H24:H25"/>
    <mergeCell ref="I24:I25"/>
    <mergeCell ref="J24:J25"/>
    <mergeCell ref="K24:K25"/>
    <mergeCell ref="L24:L25"/>
    <mergeCell ref="O24:O25"/>
    <mergeCell ref="M24:M25"/>
    <mergeCell ref="N24:N25"/>
    <mergeCell ref="N6:N7"/>
    <mergeCell ref="B22:N22"/>
    <mergeCell ref="B24:B25"/>
    <mergeCell ref="C24:C25"/>
    <mergeCell ref="D24:D25"/>
    <mergeCell ref="E24:E25"/>
    <mergeCell ref="K73:M73"/>
    <mergeCell ref="O57:P57"/>
    <mergeCell ref="F59:G59"/>
    <mergeCell ref="F60:G60"/>
    <mergeCell ref="B69:B70"/>
    <mergeCell ref="C69:C70"/>
    <mergeCell ref="D69:D70"/>
    <mergeCell ref="E69:E70"/>
    <mergeCell ref="L42:L43"/>
    <mergeCell ref="M42:M43"/>
    <mergeCell ref="N42:N43"/>
    <mergeCell ref="O42:O43"/>
    <mergeCell ref="F69:F70"/>
    <mergeCell ref="G69:G70"/>
    <mergeCell ref="H69:H70"/>
    <mergeCell ref="I69:I70"/>
    <mergeCell ref="G42:G43"/>
    <mergeCell ref="H42:H43"/>
    <mergeCell ref="I42:I43"/>
    <mergeCell ref="J42:J43"/>
    <mergeCell ref="K42:K43"/>
    <mergeCell ref="B42:B43"/>
    <mergeCell ref="C42:C43"/>
    <mergeCell ref="D42:D43"/>
    <mergeCell ref="E42:E43"/>
    <mergeCell ref="F42:F43"/>
    <mergeCell ref="F24:F25"/>
    <mergeCell ref="F6:F7"/>
    <mergeCell ref="G6:G7"/>
    <mergeCell ref="H6:H7"/>
    <mergeCell ref="I6:I7"/>
    <mergeCell ref="J6:J7"/>
    <mergeCell ref="K6:K7"/>
    <mergeCell ref="L6:L7"/>
    <mergeCell ref="C2:D2"/>
    <mergeCell ref="F2:G2"/>
    <mergeCell ref="B4:N4"/>
    <mergeCell ref="B6:B7"/>
    <mergeCell ref="C6:C7"/>
    <mergeCell ref="D6:D7"/>
    <mergeCell ref="E6:E7"/>
    <mergeCell ref="M6:M7"/>
  </mergeCell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workbookViewId="0">
      <pane xSplit="7" ySplit="20" topLeftCell="H21" activePane="bottomRight" state="frozen"/>
      <selection pane="topRight" activeCell="H1" sqref="H1"/>
      <selection pane="bottomLeft" activeCell="A21" sqref="A21"/>
      <selection pane="bottomRight" activeCell="H21" sqref="H21"/>
    </sheetView>
  </sheetViews>
  <sheetFormatPr defaultColWidth="12.6328125" defaultRowHeight="15" customHeight="1" x14ac:dyDescent="0.25"/>
  <cols>
    <col min="1" max="1" width="14" customWidth="1"/>
    <col min="2" max="2" width="13.08984375" customWidth="1"/>
    <col min="3" max="8" width="12.90625" customWidth="1"/>
    <col min="9" max="10" width="8.90625" customWidth="1"/>
    <col min="11" max="11" width="10.36328125" customWidth="1"/>
    <col min="12" max="26" width="8.90625" customWidth="1"/>
  </cols>
  <sheetData>
    <row r="1" spans="1:26" ht="14.25" customHeight="1" x14ac:dyDescent="0.35">
      <c r="A1" s="400"/>
      <c r="B1" s="400"/>
      <c r="C1" s="400"/>
      <c r="D1" s="400"/>
      <c r="E1" s="400"/>
      <c r="F1" s="400"/>
      <c r="G1" s="400"/>
      <c r="H1" s="400"/>
      <c r="I1" s="400"/>
      <c r="J1" s="400"/>
      <c r="K1" s="400"/>
      <c r="L1" s="400"/>
      <c r="M1" s="400"/>
      <c r="N1" s="400"/>
      <c r="O1" s="400"/>
      <c r="P1" s="400"/>
      <c r="Q1" s="400"/>
      <c r="R1" s="400"/>
      <c r="S1" s="400"/>
      <c r="T1" s="400"/>
      <c r="U1" s="400"/>
      <c r="V1" s="400"/>
      <c r="W1" s="400"/>
      <c r="X1" s="400"/>
      <c r="Y1" s="400"/>
      <c r="Z1" s="400"/>
    </row>
    <row r="2" spans="1:26" ht="14.25" customHeight="1" x14ac:dyDescent="0.35">
      <c r="A2" s="672" t="s">
        <v>1343</v>
      </c>
      <c r="B2" s="543"/>
      <c r="C2" s="543"/>
      <c r="D2" s="543"/>
      <c r="E2" s="543"/>
      <c r="F2" s="543"/>
      <c r="G2" s="543"/>
      <c r="H2" s="543"/>
      <c r="I2" s="400"/>
      <c r="J2" s="400"/>
      <c r="K2" s="400"/>
      <c r="L2" s="400"/>
      <c r="M2" s="400"/>
      <c r="N2" s="400"/>
      <c r="O2" s="400"/>
      <c r="P2" s="400"/>
      <c r="Q2" s="400"/>
      <c r="R2" s="400"/>
      <c r="S2" s="400"/>
      <c r="T2" s="400"/>
      <c r="U2" s="400"/>
      <c r="V2" s="400"/>
      <c r="W2" s="400"/>
      <c r="X2" s="400"/>
      <c r="Y2" s="400"/>
      <c r="Z2" s="400"/>
    </row>
    <row r="3" spans="1:26" ht="14.25" customHeight="1" x14ac:dyDescent="0.35">
      <c r="A3" s="400"/>
      <c r="B3" s="400"/>
      <c r="C3" s="400"/>
      <c r="D3" s="400"/>
      <c r="E3" s="400"/>
      <c r="F3" s="400"/>
      <c r="G3" s="400"/>
      <c r="H3" s="400"/>
      <c r="I3" s="400"/>
      <c r="J3" s="400"/>
      <c r="K3" s="400"/>
      <c r="L3" s="400"/>
      <c r="M3" s="400"/>
      <c r="N3" s="400"/>
      <c r="O3" s="400"/>
      <c r="P3" s="400"/>
      <c r="Q3" s="400"/>
      <c r="R3" s="400"/>
      <c r="S3" s="400"/>
      <c r="T3" s="400"/>
      <c r="U3" s="400"/>
      <c r="V3" s="400"/>
      <c r="W3" s="400"/>
      <c r="X3" s="400"/>
      <c r="Y3" s="400"/>
      <c r="Z3" s="400"/>
    </row>
    <row r="4" spans="1:26" ht="14.25" customHeight="1" x14ac:dyDescent="0.35">
      <c r="A4" s="671" t="s">
        <v>1344</v>
      </c>
      <c r="B4" s="671" t="s">
        <v>1345</v>
      </c>
      <c r="C4" s="673" t="s">
        <v>1346</v>
      </c>
      <c r="D4" s="635"/>
      <c r="E4" s="673" t="s">
        <v>1347</v>
      </c>
      <c r="F4" s="660"/>
      <c r="G4" s="673" t="s">
        <v>1348</v>
      </c>
      <c r="H4" s="635"/>
      <c r="I4" s="400"/>
      <c r="J4" s="400"/>
      <c r="K4" s="400"/>
      <c r="L4" s="400"/>
      <c r="M4" s="400"/>
      <c r="N4" s="400"/>
      <c r="O4" s="400"/>
      <c r="P4" s="400"/>
      <c r="Q4" s="400"/>
      <c r="R4" s="400"/>
      <c r="S4" s="400"/>
      <c r="T4" s="400"/>
      <c r="U4" s="400"/>
      <c r="V4" s="400"/>
      <c r="W4" s="400"/>
      <c r="X4" s="400"/>
      <c r="Y4" s="400"/>
      <c r="Z4" s="400"/>
    </row>
    <row r="5" spans="1:26" ht="14.25" customHeight="1" x14ac:dyDescent="0.35">
      <c r="A5" s="548"/>
      <c r="B5" s="548"/>
      <c r="C5" s="671" t="s">
        <v>1349</v>
      </c>
      <c r="D5" s="671" t="s">
        <v>1350</v>
      </c>
      <c r="E5" s="671" t="s">
        <v>1349</v>
      </c>
      <c r="F5" s="671" t="s">
        <v>1350</v>
      </c>
      <c r="G5" s="671" t="s">
        <v>1349</v>
      </c>
      <c r="H5" s="671" t="s">
        <v>1350</v>
      </c>
      <c r="I5" s="400"/>
      <c r="J5" s="400"/>
      <c r="K5" s="400"/>
      <c r="L5" s="400"/>
      <c r="M5" s="400"/>
      <c r="N5" s="400"/>
      <c r="O5" s="400"/>
      <c r="P5" s="400"/>
      <c r="Q5" s="400"/>
      <c r="R5" s="400"/>
      <c r="S5" s="400"/>
      <c r="T5" s="400"/>
      <c r="U5" s="400"/>
      <c r="V5" s="400"/>
      <c r="W5" s="400"/>
      <c r="X5" s="400"/>
      <c r="Y5" s="400"/>
      <c r="Z5" s="400"/>
    </row>
    <row r="6" spans="1:26" ht="14.25" customHeight="1" x14ac:dyDescent="0.35">
      <c r="A6" s="548"/>
      <c r="B6" s="548"/>
      <c r="C6" s="548"/>
      <c r="D6" s="548"/>
      <c r="E6" s="548"/>
      <c r="F6" s="548"/>
      <c r="G6" s="548"/>
      <c r="H6" s="548"/>
      <c r="I6" s="400"/>
      <c r="J6" s="400"/>
      <c r="K6" s="400"/>
      <c r="L6" s="400"/>
      <c r="M6" s="400"/>
      <c r="N6" s="400"/>
      <c r="O6" s="400"/>
      <c r="P6" s="400"/>
      <c r="Q6" s="400"/>
      <c r="R6" s="400"/>
      <c r="S6" s="400"/>
      <c r="T6" s="400"/>
      <c r="U6" s="400"/>
      <c r="V6" s="400"/>
      <c r="W6" s="400"/>
      <c r="X6" s="400"/>
      <c r="Y6" s="400"/>
      <c r="Z6" s="400"/>
    </row>
    <row r="7" spans="1:26" ht="14.25" customHeight="1" x14ac:dyDescent="0.35">
      <c r="A7" s="548"/>
      <c r="B7" s="633"/>
      <c r="C7" s="548"/>
      <c r="D7" s="548"/>
      <c r="E7" s="633"/>
      <c r="F7" s="548"/>
      <c r="G7" s="548"/>
      <c r="H7" s="633"/>
      <c r="I7" s="400"/>
      <c r="J7" s="400"/>
      <c r="K7" s="400"/>
      <c r="L7" s="400"/>
      <c r="M7" s="400"/>
      <c r="N7" s="400"/>
      <c r="O7" s="400"/>
      <c r="P7" s="400"/>
      <c r="Q7" s="400"/>
      <c r="R7" s="400"/>
      <c r="S7" s="400"/>
      <c r="T7" s="400"/>
      <c r="U7" s="400"/>
      <c r="V7" s="400"/>
      <c r="W7" s="400"/>
      <c r="X7" s="400"/>
      <c r="Y7" s="400"/>
      <c r="Z7" s="400"/>
    </row>
    <row r="8" spans="1:26" ht="14.25" customHeight="1" x14ac:dyDescent="0.35">
      <c r="A8" s="674" t="s">
        <v>1351</v>
      </c>
      <c r="B8" s="520" t="s">
        <v>1352</v>
      </c>
      <c r="C8" s="521">
        <v>2823944</v>
      </c>
      <c r="D8" s="522">
        <v>1196909.513</v>
      </c>
      <c r="E8" s="522">
        <v>2351953</v>
      </c>
      <c r="F8" s="522">
        <v>920117.79826110299</v>
      </c>
      <c r="G8" s="523">
        <v>0.83286106240067104</v>
      </c>
      <c r="H8" s="523">
        <v>0.76874466136948705</v>
      </c>
      <c r="I8" s="400"/>
      <c r="J8" s="400"/>
      <c r="K8" s="400"/>
      <c r="L8" s="400"/>
      <c r="M8" s="400"/>
      <c r="N8" s="400"/>
      <c r="O8" s="400"/>
      <c r="P8" s="400"/>
      <c r="Q8" s="400"/>
      <c r="R8" s="400"/>
      <c r="S8" s="400"/>
      <c r="T8" s="400"/>
      <c r="U8" s="400"/>
      <c r="V8" s="400"/>
      <c r="W8" s="400"/>
      <c r="X8" s="400"/>
      <c r="Y8" s="400"/>
      <c r="Z8" s="400"/>
    </row>
    <row r="9" spans="1:26" ht="14.25" customHeight="1" x14ac:dyDescent="0.35">
      <c r="A9" s="548"/>
      <c r="B9" s="520" t="s">
        <v>1353</v>
      </c>
      <c r="C9" s="521">
        <v>1238901</v>
      </c>
      <c r="D9" s="522">
        <v>400172.51500000001</v>
      </c>
      <c r="E9" s="522">
        <v>866754</v>
      </c>
      <c r="F9" s="522">
        <v>337160.55237676401</v>
      </c>
      <c r="G9" s="523">
        <v>0.69961522349243399</v>
      </c>
      <c r="H9" s="523">
        <v>0.84253800483215102</v>
      </c>
      <c r="I9" s="400"/>
      <c r="J9" s="400"/>
      <c r="K9" s="400"/>
      <c r="L9" s="400"/>
      <c r="M9" s="400"/>
      <c r="N9" s="400"/>
      <c r="O9" s="400"/>
      <c r="P9" s="400"/>
      <c r="Q9" s="400"/>
      <c r="R9" s="400"/>
      <c r="S9" s="400"/>
      <c r="T9" s="400"/>
      <c r="U9" s="400"/>
      <c r="V9" s="400"/>
      <c r="W9" s="400"/>
      <c r="X9" s="400"/>
      <c r="Y9" s="400"/>
      <c r="Z9" s="400"/>
    </row>
    <row r="10" spans="1:26" ht="14.25" customHeight="1" x14ac:dyDescent="0.35">
      <c r="A10" s="548"/>
      <c r="B10" s="520" t="s">
        <v>1354</v>
      </c>
      <c r="C10" s="521">
        <v>5533970</v>
      </c>
      <c r="D10" s="522">
        <v>2682463.3022416001</v>
      </c>
      <c r="E10" s="522">
        <v>4653803</v>
      </c>
      <c r="F10" s="522">
        <v>2377198.8741961299</v>
      </c>
      <c r="G10" s="523">
        <v>0.84095197480289896</v>
      </c>
      <c r="H10" s="523">
        <v>0.88619996113632804</v>
      </c>
      <c r="I10" s="400"/>
      <c r="J10" s="400"/>
      <c r="K10" s="400"/>
      <c r="L10" s="400"/>
      <c r="M10" s="400"/>
      <c r="N10" s="400"/>
      <c r="O10" s="400"/>
      <c r="P10" s="400"/>
      <c r="Q10" s="400"/>
      <c r="R10" s="400"/>
      <c r="S10" s="400"/>
      <c r="T10" s="400"/>
      <c r="U10" s="400"/>
      <c r="V10" s="400"/>
      <c r="W10" s="400"/>
      <c r="X10" s="400"/>
      <c r="Y10" s="400"/>
      <c r="Z10" s="400"/>
    </row>
    <row r="11" spans="1:26" ht="14.25" customHeight="1" x14ac:dyDescent="0.35">
      <c r="A11" s="548"/>
      <c r="B11" s="520" t="s">
        <v>1355</v>
      </c>
      <c r="C11" s="522">
        <v>9596815</v>
      </c>
      <c r="D11" s="522">
        <v>4279545.3302416001</v>
      </c>
      <c r="E11" s="522">
        <v>7872510</v>
      </c>
      <c r="F11" s="522">
        <v>3634477.2248340002</v>
      </c>
      <c r="G11" s="523">
        <v>0.82032528500340995</v>
      </c>
      <c r="H11" s="523">
        <v>0.84926714040176199</v>
      </c>
      <c r="I11" s="400"/>
      <c r="J11" s="400"/>
      <c r="K11" s="400"/>
      <c r="L11" s="400"/>
      <c r="M11" s="400"/>
      <c r="N11" s="400"/>
      <c r="O11" s="400"/>
      <c r="P11" s="400"/>
      <c r="Q11" s="400"/>
      <c r="R11" s="400"/>
      <c r="S11" s="400"/>
      <c r="T11" s="400"/>
      <c r="U11" s="400"/>
      <c r="V11" s="400"/>
      <c r="W11" s="400"/>
      <c r="X11" s="400"/>
      <c r="Y11" s="400"/>
      <c r="Z11" s="400"/>
    </row>
    <row r="12" spans="1:26" ht="14.25" customHeight="1" x14ac:dyDescent="0.35">
      <c r="A12" s="548"/>
      <c r="B12" s="520" t="s">
        <v>1356</v>
      </c>
      <c r="C12" s="522">
        <v>12181938</v>
      </c>
      <c r="D12" s="522">
        <v>876739.97300000105</v>
      </c>
      <c r="E12" s="522">
        <v>12873108</v>
      </c>
      <c r="F12" s="522">
        <v>875260.94736388198</v>
      </c>
      <c r="G12" s="523">
        <v>1.05673727776319</v>
      </c>
      <c r="H12" s="523">
        <v>0.99831303957653705</v>
      </c>
      <c r="I12" s="400"/>
      <c r="J12" s="400"/>
      <c r="K12" s="400"/>
      <c r="L12" s="400"/>
      <c r="M12" s="400"/>
      <c r="N12" s="400"/>
      <c r="O12" s="400"/>
      <c r="P12" s="400"/>
      <c r="Q12" s="400"/>
      <c r="R12" s="400"/>
      <c r="S12" s="400"/>
      <c r="T12" s="400"/>
      <c r="U12" s="400"/>
      <c r="V12" s="400"/>
      <c r="W12" s="400"/>
      <c r="X12" s="400"/>
      <c r="Y12" s="400"/>
      <c r="Z12" s="400"/>
    </row>
    <row r="13" spans="1:26" ht="14.25" customHeight="1" x14ac:dyDescent="0.35">
      <c r="A13" s="633"/>
      <c r="B13" s="524" t="s">
        <v>1225</v>
      </c>
      <c r="C13" s="525">
        <v>21778753</v>
      </c>
      <c r="D13" s="525">
        <v>5156285.3032416003</v>
      </c>
      <c r="E13" s="525">
        <v>20745618</v>
      </c>
      <c r="F13" s="525">
        <v>4509738.1721978802</v>
      </c>
      <c r="G13" s="526">
        <v>0.95256225184242604</v>
      </c>
      <c r="H13" s="526">
        <v>0.87460989975918202</v>
      </c>
      <c r="I13" s="400"/>
      <c r="J13" s="400"/>
      <c r="K13" s="400"/>
      <c r="L13" s="400"/>
      <c r="M13" s="400"/>
      <c r="N13" s="400"/>
      <c r="O13" s="400"/>
      <c r="P13" s="400"/>
      <c r="Q13" s="400"/>
      <c r="R13" s="400"/>
      <c r="S13" s="400"/>
      <c r="T13" s="400"/>
      <c r="U13" s="400"/>
      <c r="V13" s="400"/>
      <c r="W13" s="400"/>
      <c r="X13" s="400"/>
      <c r="Y13" s="400"/>
      <c r="Z13" s="400"/>
    </row>
    <row r="14" spans="1:26" ht="14.25" customHeight="1" x14ac:dyDescent="0.35">
      <c r="A14" s="527"/>
      <c r="B14" s="528"/>
      <c r="C14" s="529">
        <f t="shared" ref="C14:F14" si="0">SUM(C11:C12)</f>
        <v>21778753</v>
      </c>
      <c r="D14" s="529">
        <f t="shared" si="0"/>
        <v>5156285.3032416012</v>
      </c>
      <c r="E14" s="529">
        <f t="shared" si="0"/>
        <v>20745618</v>
      </c>
      <c r="F14" s="529">
        <f t="shared" si="0"/>
        <v>4509738.1721978821</v>
      </c>
      <c r="G14" s="530"/>
      <c r="H14" s="530"/>
      <c r="I14" s="400"/>
      <c r="J14" s="400"/>
      <c r="K14" s="400"/>
      <c r="L14" s="400"/>
      <c r="M14" s="400"/>
      <c r="N14" s="400"/>
      <c r="O14" s="400"/>
      <c r="P14" s="400"/>
      <c r="Q14" s="400"/>
      <c r="R14" s="400"/>
      <c r="S14" s="400"/>
      <c r="T14" s="400"/>
      <c r="U14" s="400"/>
      <c r="V14" s="400"/>
      <c r="W14" s="400"/>
      <c r="X14" s="400"/>
      <c r="Y14" s="400"/>
      <c r="Z14" s="400"/>
    </row>
    <row r="15" spans="1:26" ht="14.25" customHeight="1" x14ac:dyDescent="0.35">
      <c r="A15" s="674" t="s">
        <v>1357</v>
      </c>
      <c r="B15" s="520" t="s">
        <v>1352</v>
      </c>
      <c r="C15" s="522">
        <v>807967</v>
      </c>
      <c r="D15" s="522">
        <v>188855.77860052101</v>
      </c>
      <c r="E15" s="522">
        <v>944928</v>
      </c>
      <c r="F15" s="522">
        <v>238122.51441731601</v>
      </c>
      <c r="G15" s="523">
        <v>1.1695131113028101</v>
      </c>
      <c r="H15" s="523">
        <v>1.26086962327485</v>
      </c>
      <c r="I15" s="400"/>
      <c r="J15" s="400"/>
      <c r="K15" s="400"/>
      <c r="L15" s="400"/>
      <c r="M15" s="400"/>
      <c r="N15" s="400"/>
      <c r="O15" s="400"/>
      <c r="P15" s="400"/>
      <c r="Q15" s="400"/>
      <c r="R15" s="400"/>
      <c r="S15" s="400"/>
      <c r="T15" s="400"/>
      <c r="U15" s="400"/>
      <c r="V15" s="400"/>
      <c r="W15" s="400"/>
      <c r="X15" s="400"/>
      <c r="Y15" s="400"/>
      <c r="Z15" s="400"/>
    </row>
    <row r="16" spans="1:26" ht="14.25" customHeight="1" x14ac:dyDescent="0.35">
      <c r="A16" s="548"/>
      <c r="B16" s="520" t="s">
        <v>1353</v>
      </c>
      <c r="C16" s="522">
        <v>511947</v>
      </c>
      <c r="D16" s="522">
        <v>137737.101716926</v>
      </c>
      <c r="E16" s="522">
        <v>512632</v>
      </c>
      <c r="F16" s="522">
        <v>158387.42492627801</v>
      </c>
      <c r="G16" s="523">
        <v>1.00133802913192</v>
      </c>
      <c r="H16" s="523">
        <v>1.1499256406003999</v>
      </c>
      <c r="I16" s="400"/>
      <c r="J16" s="400"/>
      <c r="K16" s="400"/>
      <c r="L16" s="400"/>
      <c r="M16" s="400"/>
      <c r="N16" s="400"/>
      <c r="O16" s="400"/>
      <c r="P16" s="400"/>
      <c r="Q16" s="400"/>
      <c r="R16" s="400"/>
      <c r="S16" s="400"/>
      <c r="T16" s="400"/>
      <c r="U16" s="400"/>
      <c r="V16" s="400"/>
      <c r="W16" s="400"/>
      <c r="X16" s="400"/>
      <c r="Y16" s="400"/>
      <c r="Z16" s="400"/>
    </row>
    <row r="17" spans="1:26" ht="14.25" customHeight="1" x14ac:dyDescent="0.35">
      <c r="A17" s="548"/>
      <c r="B17" s="520" t="s">
        <v>1354</v>
      </c>
      <c r="C17" s="522">
        <v>1098630</v>
      </c>
      <c r="D17" s="522">
        <v>403324.29367025499</v>
      </c>
      <c r="E17" s="522">
        <v>1032546</v>
      </c>
      <c r="F17" s="522">
        <v>361468.994592865</v>
      </c>
      <c r="G17" s="523">
        <v>0.93984872067939196</v>
      </c>
      <c r="H17" s="523">
        <v>0.89622420534972802</v>
      </c>
      <c r="I17" s="400"/>
      <c r="J17" s="400"/>
      <c r="K17" s="400"/>
      <c r="L17" s="400"/>
      <c r="M17" s="400"/>
      <c r="N17" s="400"/>
      <c r="O17" s="400"/>
      <c r="P17" s="400"/>
      <c r="Q17" s="400"/>
      <c r="R17" s="400"/>
      <c r="S17" s="400"/>
      <c r="T17" s="400"/>
      <c r="U17" s="400"/>
      <c r="V17" s="400"/>
      <c r="W17" s="400"/>
      <c r="X17" s="400"/>
      <c r="Y17" s="400"/>
      <c r="Z17" s="400"/>
    </row>
    <row r="18" spans="1:26" ht="14.25" customHeight="1" x14ac:dyDescent="0.35">
      <c r="A18" s="548"/>
      <c r="B18" s="520" t="s">
        <v>1355</v>
      </c>
      <c r="C18" s="522">
        <v>2418544</v>
      </c>
      <c r="D18" s="522">
        <v>729917.173987702</v>
      </c>
      <c r="E18" s="522">
        <v>2490106</v>
      </c>
      <c r="F18" s="522">
        <v>757978.93393645901</v>
      </c>
      <c r="G18" s="523">
        <v>1.0295888766133701</v>
      </c>
      <c r="H18" s="523">
        <v>1.0384451290486101</v>
      </c>
      <c r="I18" s="400"/>
      <c r="J18" s="400"/>
      <c r="K18" s="400"/>
      <c r="L18" s="400"/>
      <c r="M18" s="400"/>
      <c r="N18" s="400"/>
      <c r="O18" s="400"/>
      <c r="P18" s="400"/>
      <c r="Q18" s="400"/>
      <c r="R18" s="400"/>
      <c r="S18" s="400"/>
      <c r="T18" s="400"/>
      <c r="U18" s="400"/>
      <c r="V18" s="400"/>
      <c r="W18" s="400"/>
      <c r="X18" s="400"/>
      <c r="Y18" s="400"/>
      <c r="Z18" s="400"/>
    </row>
    <row r="19" spans="1:26" ht="14.25" customHeight="1" x14ac:dyDescent="0.35">
      <c r="A19" s="548"/>
      <c r="B19" s="520" t="s">
        <v>1356</v>
      </c>
      <c r="C19" s="522">
        <v>10127498</v>
      </c>
      <c r="D19" s="522">
        <v>339462.79732800002</v>
      </c>
      <c r="E19" s="522">
        <v>10828698</v>
      </c>
      <c r="F19" s="522">
        <v>299791.34675377503</v>
      </c>
      <c r="G19" s="523">
        <v>1.0692372390495699</v>
      </c>
      <c r="H19" s="523">
        <v>0.88313461478992805</v>
      </c>
      <c r="I19" s="400"/>
      <c r="J19" s="400"/>
      <c r="K19" s="400"/>
      <c r="L19" s="400"/>
      <c r="M19" s="400"/>
      <c r="N19" s="400"/>
      <c r="O19" s="400"/>
      <c r="P19" s="400"/>
      <c r="Q19" s="400"/>
      <c r="R19" s="400"/>
      <c r="S19" s="400"/>
      <c r="T19" s="400"/>
      <c r="U19" s="400"/>
      <c r="V19" s="400"/>
      <c r="W19" s="400"/>
      <c r="X19" s="400"/>
      <c r="Y19" s="400"/>
      <c r="Z19" s="400"/>
    </row>
    <row r="20" spans="1:26" ht="14.25" customHeight="1" x14ac:dyDescent="0.35">
      <c r="A20" s="633"/>
      <c r="B20" s="524" t="s">
        <v>1225</v>
      </c>
      <c r="C20" s="525">
        <v>12546042</v>
      </c>
      <c r="D20" s="525">
        <v>1069379.9713157001</v>
      </c>
      <c r="E20" s="525">
        <v>13318804</v>
      </c>
      <c r="F20" s="525">
        <v>1057770.28069023</v>
      </c>
      <c r="G20" s="526">
        <v>1.06159408680443</v>
      </c>
      <c r="H20" s="526">
        <v>0.98914353088997498</v>
      </c>
      <c r="I20" s="400"/>
      <c r="J20" s="400"/>
      <c r="K20" s="400"/>
      <c r="L20" s="400"/>
      <c r="M20" s="400"/>
      <c r="N20" s="400"/>
      <c r="O20" s="400"/>
      <c r="P20" s="400"/>
      <c r="Q20" s="400"/>
      <c r="R20" s="400"/>
      <c r="S20" s="400"/>
      <c r="T20" s="400"/>
      <c r="U20" s="400"/>
      <c r="V20" s="400"/>
      <c r="W20" s="400"/>
      <c r="X20" s="400"/>
      <c r="Y20" s="400"/>
      <c r="Z20" s="400"/>
    </row>
    <row r="21" spans="1:26" ht="14.25" customHeight="1" x14ac:dyDescent="0.35">
      <c r="A21" s="527"/>
      <c r="B21" s="528"/>
      <c r="C21" s="529">
        <f t="shared" ref="C21:F21" si="1">SUM(C18:C19)</f>
        <v>12546042</v>
      </c>
      <c r="D21" s="529">
        <f t="shared" si="1"/>
        <v>1069379.971315702</v>
      </c>
      <c r="E21" s="529">
        <f t="shared" si="1"/>
        <v>13318804</v>
      </c>
      <c r="F21" s="529">
        <f t="shared" si="1"/>
        <v>1057770.2806902342</v>
      </c>
      <c r="G21" s="530"/>
      <c r="H21" s="530"/>
      <c r="I21" s="400"/>
      <c r="J21" s="400"/>
      <c r="K21" s="400"/>
      <c r="L21" s="400"/>
      <c r="M21" s="400"/>
      <c r="N21" s="400"/>
      <c r="O21" s="400"/>
      <c r="P21" s="400"/>
      <c r="Q21" s="400"/>
      <c r="R21" s="400"/>
      <c r="S21" s="400"/>
      <c r="T21" s="400"/>
      <c r="U21" s="400"/>
      <c r="V21" s="400"/>
      <c r="W21" s="400"/>
      <c r="X21" s="400"/>
      <c r="Y21" s="400"/>
      <c r="Z21" s="400"/>
    </row>
    <row r="22" spans="1:26" ht="14.25" customHeight="1" x14ac:dyDescent="0.35">
      <c r="A22" s="674" t="s">
        <v>1358</v>
      </c>
      <c r="B22" s="520" t="s">
        <v>1352</v>
      </c>
      <c r="C22" s="522">
        <v>730783</v>
      </c>
      <c r="D22" s="522">
        <v>140928.5419516</v>
      </c>
      <c r="E22" s="522">
        <v>555693</v>
      </c>
      <c r="F22" s="522">
        <v>131074.982898027</v>
      </c>
      <c r="G22" s="523">
        <v>0.76040767231859496</v>
      </c>
      <c r="H22" s="523">
        <v>0.93008116796555695</v>
      </c>
      <c r="I22" s="400"/>
      <c r="J22" s="400"/>
      <c r="K22" s="400"/>
      <c r="L22" s="400"/>
      <c r="M22" s="400"/>
      <c r="N22" s="400"/>
      <c r="O22" s="400"/>
      <c r="P22" s="400"/>
      <c r="Q22" s="400"/>
      <c r="R22" s="400"/>
      <c r="S22" s="400"/>
      <c r="T22" s="400"/>
      <c r="U22" s="400"/>
      <c r="V22" s="400"/>
      <c r="W22" s="400"/>
      <c r="X22" s="400"/>
      <c r="Y22" s="400"/>
      <c r="Z22" s="400"/>
    </row>
    <row r="23" spans="1:26" ht="14.25" customHeight="1" x14ac:dyDescent="0.35">
      <c r="A23" s="548"/>
      <c r="B23" s="520" t="s">
        <v>1353</v>
      </c>
      <c r="C23" s="522">
        <v>495342</v>
      </c>
      <c r="D23" s="522">
        <v>87083.939889150002</v>
      </c>
      <c r="E23" s="522">
        <v>350091</v>
      </c>
      <c r="F23" s="522">
        <v>71842.1458004905</v>
      </c>
      <c r="G23" s="523">
        <v>0.70676623423816298</v>
      </c>
      <c r="H23" s="523">
        <v>0.82497583242029604</v>
      </c>
      <c r="I23" s="400"/>
      <c r="J23" s="400"/>
      <c r="K23" s="400"/>
      <c r="L23" s="400"/>
      <c r="M23" s="400"/>
      <c r="N23" s="400"/>
      <c r="O23" s="400"/>
      <c r="P23" s="400"/>
      <c r="Q23" s="400"/>
      <c r="R23" s="400"/>
      <c r="S23" s="400"/>
      <c r="T23" s="400"/>
      <c r="U23" s="400"/>
      <c r="V23" s="400"/>
      <c r="W23" s="400"/>
      <c r="X23" s="400"/>
      <c r="Y23" s="400"/>
      <c r="Z23" s="400"/>
    </row>
    <row r="24" spans="1:26" ht="14.25" customHeight="1" x14ac:dyDescent="0.35">
      <c r="A24" s="548"/>
      <c r="B24" s="520" t="s">
        <v>1354</v>
      </c>
      <c r="C24" s="522">
        <v>920978</v>
      </c>
      <c r="D24" s="522">
        <v>263205.93785280001</v>
      </c>
      <c r="E24" s="522">
        <v>757358</v>
      </c>
      <c r="F24" s="522">
        <v>201055.57168983901</v>
      </c>
      <c r="G24" s="523">
        <v>0.82234103311914097</v>
      </c>
      <c r="H24" s="523">
        <v>0.76387171706696499</v>
      </c>
      <c r="I24" s="400"/>
      <c r="J24" s="400"/>
      <c r="K24" s="400"/>
      <c r="L24" s="400"/>
      <c r="M24" s="400"/>
      <c r="N24" s="400"/>
      <c r="O24" s="400"/>
      <c r="P24" s="400"/>
      <c r="Q24" s="400"/>
      <c r="R24" s="400"/>
      <c r="S24" s="400"/>
      <c r="T24" s="400"/>
      <c r="U24" s="400"/>
      <c r="V24" s="400"/>
      <c r="W24" s="400"/>
      <c r="X24" s="400"/>
      <c r="Y24" s="400"/>
      <c r="Z24" s="400"/>
    </row>
    <row r="25" spans="1:26" ht="14.25" customHeight="1" x14ac:dyDescent="0.35">
      <c r="A25" s="548"/>
      <c r="B25" s="520" t="s">
        <v>1355</v>
      </c>
      <c r="C25" s="522">
        <v>2147103</v>
      </c>
      <c r="D25" s="522">
        <v>491218.41969354998</v>
      </c>
      <c r="E25" s="522">
        <v>1663142</v>
      </c>
      <c r="F25" s="522">
        <v>403972.70038835699</v>
      </c>
      <c r="G25" s="523">
        <v>0.77459814456968301</v>
      </c>
      <c r="H25" s="523">
        <v>0.82238915356711995</v>
      </c>
      <c r="I25" s="400"/>
      <c r="J25" s="400"/>
      <c r="K25" s="400"/>
      <c r="L25" s="400"/>
      <c r="M25" s="400"/>
      <c r="N25" s="400"/>
      <c r="O25" s="400"/>
      <c r="P25" s="400"/>
      <c r="Q25" s="400"/>
      <c r="R25" s="400"/>
      <c r="S25" s="400"/>
      <c r="T25" s="400"/>
      <c r="U25" s="400"/>
      <c r="V25" s="400"/>
      <c r="W25" s="400"/>
      <c r="X25" s="400"/>
      <c r="Y25" s="400"/>
      <c r="Z25" s="400"/>
    </row>
    <row r="26" spans="1:26" ht="14.25" customHeight="1" x14ac:dyDescent="0.35">
      <c r="A26" s="548"/>
      <c r="B26" s="520" t="s">
        <v>1356</v>
      </c>
      <c r="C26" s="522">
        <v>29904</v>
      </c>
      <c r="D26" s="522">
        <v>4242.8280000000004</v>
      </c>
      <c r="E26" s="522">
        <v>14270</v>
      </c>
      <c r="F26" s="522">
        <v>1821.34177963809</v>
      </c>
      <c r="G26" s="523">
        <v>0.47719368646334898</v>
      </c>
      <c r="H26" s="523">
        <v>0.429275421873828</v>
      </c>
      <c r="I26" s="400"/>
      <c r="J26" s="400"/>
      <c r="K26" s="400"/>
      <c r="L26" s="400"/>
      <c r="M26" s="400"/>
      <c r="N26" s="400"/>
      <c r="O26" s="400"/>
      <c r="P26" s="400"/>
      <c r="Q26" s="400"/>
      <c r="R26" s="400"/>
      <c r="S26" s="400"/>
      <c r="T26" s="400"/>
      <c r="U26" s="400"/>
      <c r="V26" s="400"/>
      <c r="W26" s="400"/>
      <c r="X26" s="400"/>
      <c r="Y26" s="400"/>
      <c r="Z26" s="400"/>
    </row>
    <row r="27" spans="1:26" ht="14.25" customHeight="1" x14ac:dyDescent="0.35">
      <c r="A27" s="633"/>
      <c r="B27" s="524" t="s">
        <v>1225</v>
      </c>
      <c r="C27" s="525">
        <v>2177007</v>
      </c>
      <c r="D27" s="525">
        <v>495461.24769355002</v>
      </c>
      <c r="E27" s="525">
        <v>1677412</v>
      </c>
      <c r="F27" s="525">
        <v>405794.04216799501</v>
      </c>
      <c r="G27" s="526">
        <v>0.77051291061535399</v>
      </c>
      <c r="H27" s="526">
        <v>0.81902276728408097</v>
      </c>
      <c r="I27" s="400"/>
      <c r="J27" s="400"/>
      <c r="K27" s="400"/>
      <c r="L27" s="400"/>
      <c r="M27" s="400"/>
      <c r="N27" s="400"/>
      <c r="O27" s="400"/>
      <c r="P27" s="400"/>
      <c r="Q27" s="400"/>
      <c r="R27" s="400"/>
      <c r="S27" s="400"/>
      <c r="T27" s="400"/>
      <c r="U27" s="400"/>
      <c r="V27" s="400"/>
      <c r="W27" s="400"/>
      <c r="X27" s="400"/>
      <c r="Y27" s="400"/>
      <c r="Z27" s="400"/>
    </row>
    <row r="28" spans="1:26" ht="14.25" customHeight="1" x14ac:dyDescent="0.35">
      <c r="A28" s="527"/>
      <c r="B28" s="528"/>
      <c r="C28" s="529">
        <f t="shared" ref="C28:F28" si="2">SUM(C25:C26)</f>
        <v>2177007</v>
      </c>
      <c r="D28" s="529">
        <f t="shared" si="2"/>
        <v>495461.24769354996</v>
      </c>
      <c r="E28" s="529">
        <f t="shared" si="2"/>
        <v>1677412</v>
      </c>
      <c r="F28" s="529">
        <f t="shared" si="2"/>
        <v>405794.04216799507</v>
      </c>
      <c r="G28" s="530"/>
      <c r="H28" s="530"/>
      <c r="I28" s="400"/>
      <c r="J28" s="400"/>
      <c r="K28" s="400"/>
      <c r="L28" s="400"/>
      <c r="M28" s="400"/>
      <c r="N28" s="400"/>
      <c r="O28" s="400"/>
      <c r="P28" s="400"/>
      <c r="Q28" s="400"/>
      <c r="R28" s="400"/>
      <c r="S28" s="400"/>
      <c r="T28" s="400"/>
      <c r="U28" s="400"/>
      <c r="V28" s="400"/>
      <c r="W28" s="400"/>
      <c r="X28" s="400"/>
      <c r="Y28" s="400"/>
      <c r="Z28" s="400"/>
    </row>
    <row r="29" spans="1:26" ht="14.25" customHeight="1" x14ac:dyDescent="0.35">
      <c r="A29" s="674" t="s">
        <v>1359</v>
      </c>
      <c r="B29" s="520" t="s">
        <v>1352</v>
      </c>
      <c r="C29" s="522">
        <v>624719</v>
      </c>
      <c r="D29" s="522">
        <v>229505.7600794</v>
      </c>
      <c r="E29" s="522">
        <v>673359</v>
      </c>
      <c r="F29" s="522">
        <v>226943.374716216</v>
      </c>
      <c r="G29" s="523">
        <v>1.07785900540883</v>
      </c>
      <c r="H29" s="523">
        <v>0.98883520238316602</v>
      </c>
      <c r="I29" s="400"/>
      <c r="J29" s="400"/>
      <c r="K29" s="400"/>
      <c r="L29" s="400"/>
      <c r="M29" s="400"/>
      <c r="N29" s="400"/>
      <c r="O29" s="400"/>
      <c r="P29" s="400"/>
      <c r="Q29" s="400"/>
      <c r="R29" s="400"/>
      <c r="S29" s="400"/>
      <c r="T29" s="400"/>
      <c r="U29" s="400"/>
      <c r="V29" s="400"/>
      <c r="W29" s="400"/>
      <c r="X29" s="400"/>
      <c r="Y29" s="400"/>
      <c r="Z29" s="400"/>
    </row>
    <row r="30" spans="1:26" ht="14.25" customHeight="1" x14ac:dyDescent="0.35">
      <c r="A30" s="548"/>
      <c r="B30" s="520" t="s">
        <v>1353</v>
      </c>
      <c r="C30" s="522">
        <v>131769</v>
      </c>
      <c r="D30" s="522">
        <v>44527.421375400001</v>
      </c>
      <c r="E30" s="522">
        <v>126662</v>
      </c>
      <c r="F30" s="522">
        <v>33974.868189905697</v>
      </c>
      <c r="G30" s="523">
        <v>0.96124278092722903</v>
      </c>
      <c r="H30" s="523">
        <v>0.76301000912385597</v>
      </c>
      <c r="I30" s="400"/>
      <c r="J30" s="400"/>
      <c r="K30" s="400"/>
      <c r="L30" s="400"/>
      <c r="M30" s="400"/>
      <c r="N30" s="400"/>
      <c r="O30" s="400"/>
      <c r="P30" s="400"/>
      <c r="Q30" s="400"/>
      <c r="R30" s="400"/>
      <c r="S30" s="400"/>
      <c r="T30" s="400"/>
      <c r="U30" s="400"/>
      <c r="V30" s="400"/>
      <c r="W30" s="400"/>
      <c r="X30" s="400"/>
      <c r="Y30" s="400"/>
      <c r="Z30" s="400"/>
    </row>
    <row r="31" spans="1:26" ht="14.25" customHeight="1" x14ac:dyDescent="0.35">
      <c r="A31" s="548"/>
      <c r="B31" s="520" t="s">
        <v>1354</v>
      </c>
      <c r="C31" s="522">
        <v>2071619</v>
      </c>
      <c r="D31" s="522">
        <v>554640.21409260004</v>
      </c>
      <c r="E31" s="522">
        <v>2397355</v>
      </c>
      <c r="F31" s="522">
        <v>599021.07199572795</v>
      </c>
      <c r="G31" s="523">
        <v>1.1572374070714699</v>
      </c>
      <c r="H31" s="523">
        <v>1.0800173820351899</v>
      </c>
      <c r="I31" s="400"/>
      <c r="J31" s="400"/>
      <c r="K31" s="400"/>
      <c r="L31" s="400"/>
      <c r="M31" s="400"/>
      <c r="N31" s="400"/>
      <c r="O31" s="400"/>
      <c r="P31" s="400"/>
      <c r="Q31" s="400"/>
      <c r="R31" s="400"/>
      <c r="S31" s="400"/>
      <c r="T31" s="400"/>
      <c r="U31" s="400"/>
      <c r="V31" s="400"/>
      <c r="W31" s="400"/>
      <c r="X31" s="400"/>
      <c r="Y31" s="400"/>
      <c r="Z31" s="400"/>
    </row>
    <row r="32" spans="1:26" ht="14.25" customHeight="1" x14ac:dyDescent="0.35">
      <c r="A32" s="548"/>
      <c r="B32" s="520" t="s">
        <v>1355</v>
      </c>
      <c r="C32" s="522">
        <v>2828107</v>
      </c>
      <c r="D32" s="522">
        <v>828673.3955474</v>
      </c>
      <c r="E32" s="522">
        <v>3197376</v>
      </c>
      <c r="F32" s="522">
        <v>859939.31490184902</v>
      </c>
      <c r="G32" s="523">
        <v>1.1305710851817099</v>
      </c>
      <c r="H32" s="523">
        <v>1.0377300870553401</v>
      </c>
      <c r="I32" s="400"/>
      <c r="J32" s="400"/>
      <c r="K32" s="400"/>
      <c r="L32" s="400"/>
      <c r="M32" s="400"/>
      <c r="N32" s="400"/>
      <c r="O32" s="400"/>
      <c r="P32" s="400"/>
      <c r="Q32" s="400"/>
      <c r="R32" s="400"/>
      <c r="S32" s="400"/>
      <c r="T32" s="400"/>
      <c r="U32" s="400"/>
      <c r="V32" s="400"/>
      <c r="W32" s="400"/>
      <c r="X32" s="400"/>
      <c r="Y32" s="400"/>
      <c r="Z32" s="400"/>
    </row>
    <row r="33" spans="1:26" ht="14.25" customHeight="1" x14ac:dyDescent="0.35">
      <c r="A33" s="548"/>
      <c r="B33" s="520" t="s">
        <v>1356</v>
      </c>
      <c r="C33" s="522">
        <v>1672912</v>
      </c>
      <c r="D33" s="522">
        <v>147523.29603</v>
      </c>
      <c r="E33" s="522">
        <v>1876807</v>
      </c>
      <c r="F33" s="522">
        <v>168182.354227998</v>
      </c>
      <c r="G33" s="523">
        <v>1.12188029017665</v>
      </c>
      <c r="H33" s="523">
        <v>1.1400392938197199</v>
      </c>
      <c r="I33" s="400"/>
      <c r="J33" s="400"/>
      <c r="K33" s="400"/>
      <c r="L33" s="400"/>
      <c r="M33" s="400"/>
      <c r="N33" s="400"/>
      <c r="O33" s="400"/>
      <c r="P33" s="400"/>
      <c r="Q33" s="400"/>
      <c r="R33" s="400"/>
      <c r="S33" s="400"/>
      <c r="T33" s="400"/>
      <c r="U33" s="400"/>
      <c r="V33" s="400"/>
      <c r="W33" s="400"/>
      <c r="X33" s="400"/>
      <c r="Y33" s="400"/>
      <c r="Z33" s="400"/>
    </row>
    <row r="34" spans="1:26" ht="14.25" customHeight="1" x14ac:dyDescent="0.35">
      <c r="A34" s="633"/>
      <c r="B34" s="524" t="s">
        <v>1225</v>
      </c>
      <c r="C34" s="525">
        <v>4501019</v>
      </c>
      <c r="D34" s="525">
        <v>976196.69157739996</v>
      </c>
      <c r="E34" s="525">
        <v>5074183</v>
      </c>
      <c r="F34" s="525">
        <v>1028121.66912985</v>
      </c>
      <c r="G34" s="526">
        <v>1.12734094212888</v>
      </c>
      <c r="H34" s="526">
        <v>1.0531911017528099</v>
      </c>
      <c r="I34" s="400"/>
      <c r="J34" s="400"/>
      <c r="K34" s="400"/>
      <c r="L34" s="400"/>
      <c r="M34" s="400"/>
      <c r="N34" s="400"/>
      <c r="O34" s="400"/>
      <c r="P34" s="400"/>
      <c r="Q34" s="400"/>
      <c r="R34" s="400"/>
      <c r="S34" s="400"/>
      <c r="T34" s="400"/>
      <c r="U34" s="400"/>
      <c r="V34" s="400"/>
      <c r="W34" s="400"/>
      <c r="X34" s="400"/>
      <c r="Y34" s="400"/>
      <c r="Z34" s="400"/>
    </row>
    <row r="35" spans="1:26" ht="14.25" customHeight="1" x14ac:dyDescent="0.35">
      <c r="A35" s="527"/>
      <c r="B35" s="528"/>
      <c r="C35" s="529">
        <f t="shared" ref="C35:F35" si="3">SUM(C32:C33)</f>
        <v>4501019</v>
      </c>
      <c r="D35" s="529">
        <f t="shared" si="3"/>
        <v>976196.69157739996</v>
      </c>
      <c r="E35" s="529">
        <f t="shared" si="3"/>
        <v>5074183</v>
      </c>
      <c r="F35" s="529">
        <f t="shared" si="3"/>
        <v>1028121.6691298471</v>
      </c>
      <c r="G35" s="530"/>
      <c r="H35" s="530"/>
      <c r="I35" s="400"/>
      <c r="J35" s="400"/>
      <c r="K35" s="400"/>
      <c r="L35" s="400"/>
      <c r="M35" s="400"/>
      <c r="N35" s="400"/>
      <c r="O35" s="400"/>
      <c r="P35" s="400"/>
      <c r="Q35" s="400"/>
      <c r="R35" s="400"/>
      <c r="S35" s="400"/>
      <c r="T35" s="400"/>
      <c r="U35" s="400"/>
      <c r="V35" s="400"/>
      <c r="W35" s="400"/>
      <c r="X35" s="400"/>
      <c r="Y35" s="400"/>
      <c r="Z35" s="400"/>
    </row>
    <row r="36" spans="1:26" ht="14.25" customHeight="1" x14ac:dyDescent="0.35">
      <c r="A36" s="674" t="s">
        <v>1360</v>
      </c>
      <c r="B36" s="520" t="s">
        <v>1352</v>
      </c>
      <c r="C36" s="522">
        <v>285673</v>
      </c>
      <c r="D36" s="522">
        <v>99010.277568599995</v>
      </c>
      <c r="E36" s="522">
        <v>377181</v>
      </c>
      <c r="F36" s="522">
        <v>127513.87180254101</v>
      </c>
      <c r="G36" s="523">
        <v>1.32032428685945</v>
      </c>
      <c r="H36" s="523">
        <v>1.2878852068078701</v>
      </c>
      <c r="I36" s="400"/>
      <c r="J36" s="400"/>
      <c r="K36" s="400"/>
      <c r="L36" s="400"/>
      <c r="M36" s="400"/>
      <c r="N36" s="400"/>
      <c r="O36" s="400"/>
      <c r="P36" s="400"/>
      <c r="Q36" s="400"/>
      <c r="R36" s="400"/>
      <c r="S36" s="400"/>
      <c r="T36" s="400"/>
      <c r="U36" s="400"/>
      <c r="V36" s="400"/>
      <c r="W36" s="400"/>
      <c r="X36" s="400"/>
      <c r="Y36" s="400"/>
      <c r="Z36" s="400"/>
    </row>
    <row r="37" spans="1:26" ht="14.25" customHeight="1" x14ac:dyDescent="0.35">
      <c r="A37" s="548"/>
      <c r="B37" s="520" t="s">
        <v>1353</v>
      </c>
      <c r="C37" s="522">
        <v>311639</v>
      </c>
      <c r="D37" s="522">
        <v>108782.9361104</v>
      </c>
      <c r="E37" s="522">
        <v>348149</v>
      </c>
      <c r="F37" s="522">
        <v>124912.751427276</v>
      </c>
      <c r="G37" s="523">
        <v>1.1171547848632599</v>
      </c>
      <c r="H37" s="523">
        <v>1.1482752340910001</v>
      </c>
      <c r="I37" s="400"/>
      <c r="J37" s="400"/>
      <c r="K37" s="400"/>
      <c r="L37" s="400"/>
      <c r="M37" s="400"/>
      <c r="N37" s="400"/>
      <c r="O37" s="400"/>
      <c r="P37" s="400"/>
      <c r="Q37" s="400"/>
      <c r="R37" s="400"/>
      <c r="S37" s="400"/>
      <c r="T37" s="400"/>
      <c r="U37" s="400"/>
      <c r="V37" s="400"/>
      <c r="W37" s="400"/>
      <c r="X37" s="400"/>
      <c r="Y37" s="400"/>
      <c r="Z37" s="400"/>
    </row>
    <row r="38" spans="1:26" ht="14.25" customHeight="1" x14ac:dyDescent="0.35">
      <c r="A38" s="548"/>
      <c r="B38" s="520" t="s">
        <v>1354</v>
      </c>
      <c r="C38" s="522">
        <v>1815254</v>
      </c>
      <c r="D38" s="522">
        <v>634692.04053710005</v>
      </c>
      <c r="E38" s="522">
        <v>2087622</v>
      </c>
      <c r="F38" s="522">
        <v>587023.211514269</v>
      </c>
      <c r="G38" s="523">
        <v>1.1500440158787699</v>
      </c>
      <c r="H38" s="523">
        <v>0.92489455361297501</v>
      </c>
      <c r="I38" s="400"/>
      <c r="J38" s="400"/>
      <c r="K38" s="400"/>
      <c r="L38" s="400"/>
      <c r="M38" s="400"/>
      <c r="N38" s="400"/>
      <c r="O38" s="400"/>
      <c r="P38" s="400"/>
      <c r="Q38" s="400"/>
      <c r="R38" s="400"/>
      <c r="S38" s="400"/>
      <c r="T38" s="400"/>
      <c r="U38" s="400"/>
      <c r="V38" s="400"/>
      <c r="W38" s="400"/>
      <c r="X38" s="400"/>
      <c r="Y38" s="400"/>
      <c r="Z38" s="400"/>
    </row>
    <row r="39" spans="1:26" ht="14.25" customHeight="1" x14ac:dyDescent="0.35">
      <c r="A39" s="548"/>
      <c r="B39" s="520" t="s">
        <v>1355</v>
      </c>
      <c r="C39" s="522">
        <v>2412566</v>
      </c>
      <c r="D39" s="522">
        <v>842485.25421609997</v>
      </c>
      <c r="E39" s="522">
        <v>2812952</v>
      </c>
      <c r="F39" s="522">
        <v>839449.83474408602</v>
      </c>
      <c r="G39" s="523">
        <v>1.1659585685945999</v>
      </c>
      <c r="H39" s="523">
        <v>0.99639706516307203</v>
      </c>
      <c r="I39" s="400"/>
      <c r="J39" s="400"/>
      <c r="K39" s="400"/>
      <c r="L39" s="400"/>
      <c r="M39" s="400"/>
      <c r="N39" s="400"/>
      <c r="O39" s="400"/>
      <c r="P39" s="400"/>
      <c r="Q39" s="400"/>
      <c r="R39" s="400"/>
      <c r="S39" s="400"/>
      <c r="T39" s="400"/>
      <c r="U39" s="400"/>
      <c r="V39" s="400"/>
      <c r="W39" s="400"/>
      <c r="X39" s="400"/>
      <c r="Y39" s="400"/>
      <c r="Z39" s="400"/>
    </row>
    <row r="40" spans="1:26" ht="14.25" customHeight="1" x14ac:dyDescent="0.35">
      <c r="A40" s="548"/>
      <c r="B40" s="520" t="s">
        <v>1356</v>
      </c>
      <c r="C40" s="522">
        <v>323679</v>
      </c>
      <c r="D40" s="522">
        <v>27865.589845800001</v>
      </c>
      <c r="E40" s="522">
        <v>264412</v>
      </c>
      <c r="F40" s="522">
        <v>71309.137310495105</v>
      </c>
      <c r="G40" s="523">
        <v>0.81689575165518902</v>
      </c>
      <c r="H40" s="523">
        <v>2.5590392202389798</v>
      </c>
      <c r="I40" s="400"/>
      <c r="J40" s="400"/>
      <c r="K40" s="400"/>
      <c r="L40" s="400"/>
      <c r="M40" s="400"/>
      <c r="N40" s="400"/>
      <c r="O40" s="400"/>
      <c r="P40" s="400"/>
      <c r="Q40" s="400"/>
      <c r="R40" s="400"/>
      <c r="S40" s="400"/>
      <c r="T40" s="400"/>
      <c r="U40" s="400"/>
      <c r="V40" s="400"/>
      <c r="W40" s="400"/>
      <c r="X40" s="400"/>
      <c r="Y40" s="400"/>
      <c r="Z40" s="400"/>
    </row>
    <row r="41" spans="1:26" ht="14.25" customHeight="1" x14ac:dyDescent="0.35">
      <c r="A41" s="633"/>
      <c r="B41" s="524" t="s">
        <v>1225</v>
      </c>
      <c r="C41" s="525">
        <v>2736245</v>
      </c>
      <c r="D41" s="525">
        <v>870350.84406190005</v>
      </c>
      <c r="E41" s="525">
        <v>3077364</v>
      </c>
      <c r="F41" s="525">
        <v>910758.97205458104</v>
      </c>
      <c r="G41" s="526">
        <v>1.12466683356205</v>
      </c>
      <c r="H41" s="526">
        <v>1.0464274013960799</v>
      </c>
      <c r="I41" s="400"/>
      <c r="J41" s="400"/>
      <c r="K41" s="400"/>
      <c r="L41" s="400"/>
      <c r="M41" s="400"/>
      <c r="N41" s="400"/>
      <c r="O41" s="400"/>
      <c r="P41" s="400"/>
      <c r="Q41" s="400"/>
      <c r="R41" s="400"/>
      <c r="S41" s="400"/>
      <c r="T41" s="400"/>
      <c r="U41" s="400"/>
      <c r="V41" s="400"/>
      <c r="W41" s="400"/>
      <c r="X41" s="400"/>
      <c r="Y41" s="400"/>
      <c r="Z41" s="400"/>
    </row>
    <row r="42" spans="1:26" ht="14.25" customHeight="1" x14ac:dyDescent="0.35">
      <c r="A42" s="527"/>
      <c r="B42" s="528"/>
      <c r="C42" s="529">
        <f t="shared" ref="C42:F42" si="4">SUM(C39:C40)</f>
        <v>2736245</v>
      </c>
      <c r="D42" s="529">
        <f t="shared" si="4"/>
        <v>870350.84406189993</v>
      </c>
      <c r="E42" s="529">
        <f t="shared" si="4"/>
        <v>3077364</v>
      </c>
      <c r="F42" s="529">
        <f t="shared" si="4"/>
        <v>910758.97205458116</v>
      </c>
      <c r="G42" s="530"/>
      <c r="H42" s="530"/>
      <c r="I42" s="400"/>
      <c r="J42" s="400"/>
      <c r="K42" s="400"/>
      <c r="L42" s="400"/>
      <c r="M42" s="400"/>
      <c r="N42" s="400"/>
      <c r="O42" s="400"/>
      <c r="P42" s="400"/>
      <c r="Q42" s="400"/>
      <c r="R42" s="400"/>
      <c r="S42" s="400"/>
      <c r="T42" s="400"/>
      <c r="U42" s="400"/>
      <c r="V42" s="400"/>
      <c r="W42" s="400"/>
      <c r="X42" s="400"/>
      <c r="Y42" s="400"/>
      <c r="Z42" s="400"/>
    </row>
    <row r="43" spans="1:26" ht="14.25" customHeight="1" x14ac:dyDescent="0.35">
      <c r="A43" s="675" t="s">
        <v>1361</v>
      </c>
      <c r="B43" s="520" t="s">
        <v>1352</v>
      </c>
      <c r="C43" s="522">
        <v>953194</v>
      </c>
      <c r="D43" s="522">
        <v>405485.76133012801</v>
      </c>
      <c r="E43" s="522">
        <v>1078200</v>
      </c>
      <c r="F43" s="522">
        <v>437715.26004366798</v>
      </c>
      <c r="G43" s="523">
        <v>1.1311443420751699</v>
      </c>
      <c r="H43" s="523">
        <v>1.0794836755989099</v>
      </c>
      <c r="I43" s="400"/>
      <c r="J43" s="400"/>
      <c r="K43" s="531">
        <f>SUM(C43:C45)</f>
        <v>3224365</v>
      </c>
      <c r="L43" s="400"/>
      <c r="M43" s="400"/>
      <c r="N43" s="400"/>
      <c r="O43" s="400"/>
      <c r="P43" s="400"/>
      <c r="Q43" s="400"/>
      <c r="R43" s="400"/>
      <c r="S43" s="400"/>
      <c r="T43" s="400"/>
      <c r="U43" s="400"/>
      <c r="V43" s="400"/>
      <c r="W43" s="400"/>
      <c r="X43" s="400"/>
      <c r="Y43" s="400"/>
      <c r="Z43" s="400"/>
    </row>
    <row r="44" spans="1:26" ht="14.25" customHeight="1" x14ac:dyDescent="0.35">
      <c r="A44" s="548"/>
      <c r="B44" s="520" t="s">
        <v>1353</v>
      </c>
      <c r="C44" s="522">
        <v>653802</v>
      </c>
      <c r="D44" s="522">
        <v>280418.40553699201</v>
      </c>
      <c r="E44" s="522">
        <v>661862</v>
      </c>
      <c r="F44" s="522">
        <v>268668.32850329299</v>
      </c>
      <c r="G44" s="523">
        <v>1.0123278913187801</v>
      </c>
      <c r="H44" s="523">
        <v>0.95809805347406296</v>
      </c>
      <c r="I44" s="400"/>
      <c r="J44" s="400"/>
      <c r="K44" s="400"/>
      <c r="L44" s="400"/>
      <c r="M44" s="400"/>
      <c r="N44" s="400"/>
      <c r="O44" s="400"/>
      <c r="P44" s="400"/>
      <c r="Q44" s="400"/>
      <c r="R44" s="400"/>
      <c r="S44" s="400"/>
      <c r="T44" s="400"/>
      <c r="U44" s="400"/>
      <c r="V44" s="400"/>
      <c r="W44" s="400"/>
      <c r="X44" s="400"/>
      <c r="Y44" s="400"/>
      <c r="Z44" s="400"/>
    </row>
    <row r="45" spans="1:26" ht="14.25" customHeight="1" x14ac:dyDescent="0.35">
      <c r="A45" s="548"/>
      <c r="B45" s="520" t="s">
        <v>1354</v>
      </c>
      <c r="C45" s="522">
        <v>1617369</v>
      </c>
      <c r="D45" s="522">
        <v>769110.49045160005</v>
      </c>
      <c r="E45" s="522">
        <v>2326302</v>
      </c>
      <c r="F45" s="522">
        <v>929332.83793328796</v>
      </c>
      <c r="G45" s="523">
        <v>1.4383248349634501</v>
      </c>
      <c r="H45" s="523">
        <v>1.2083216253982001</v>
      </c>
      <c r="I45" s="400"/>
      <c r="J45" s="400"/>
      <c r="K45" s="400"/>
      <c r="L45" s="400"/>
      <c r="M45" s="400"/>
      <c r="N45" s="400"/>
      <c r="O45" s="400"/>
      <c r="P45" s="400"/>
      <c r="Q45" s="400"/>
      <c r="R45" s="400"/>
      <c r="S45" s="400"/>
      <c r="T45" s="400"/>
      <c r="U45" s="400"/>
      <c r="V45" s="400"/>
      <c r="W45" s="400"/>
      <c r="X45" s="400"/>
      <c r="Y45" s="400"/>
      <c r="Z45" s="400"/>
    </row>
    <row r="46" spans="1:26" ht="14.25" customHeight="1" x14ac:dyDescent="0.35">
      <c r="A46" s="548"/>
      <c r="B46" s="520" t="s">
        <v>1355</v>
      </c>
      <c r="C46" s="522">
        <v>3224365</v>
      </c>
      <c r="D46" s="522">
        <v>1455014.6573187199</v>
      </c>
      <c r="E46" s="522">
        <v>4066364</v>
      </c>
      <c r="F46" s="522">
        <v>1635716.42648025</v>
      </c>
      <c r="G46" s="523">
        <v>1.26113637879086</v>
      </c>
      <c r="H46" s="523">
        <v>1.1241924046968199</v>
      </c>
      <c r="I46" s="400"/>
      <c r="J46" s="400"/>
      <c r="K46" s="400"/>
      <c r="L46" s="400"/>
      <c r="M46" s="400"/>
      <c r="N46" s="400"/>
      <c r="O46" s="400"/>
      <c r="P46" s="400"/>
      <c r="Q46" s="400"/>
      <c r="R46" s="400"/>
      <c r="S46" s="400"/>
      <c r="T46" s="400"/>
      <c r="U46" s="400"/>
      <c r="V46" s="400"/>
      <c r="W46" s="400"/>
      <c r="X46" s="400"/>
      <c r="Y46" s="400"/>
      <c r="Z46" s="400"/>
    </row>
    <row r="47" spans="1:26" ht="14.25" customHeight="1" x14ac:dyDescent="0.35">
      <c r="A47" s="548"/>
      <c r="B47" s="520" t="s">
        <v>1356</v>
      </c>
      <c r="C47" s="522">
        <v>3709736</v>
      </c>
      <c r="D47" s="522">
        <v>270229.16200000001</v>
      </c>
      <c r="E47" s="522">
        <v>3055000</v>
      </c>
      <c r="F47" s="522">
        <v>264993.62506641599</v>
      </c>
      <c r="G47" s="523">
        <v>0.82350873485336995</v>
      </c>
      <c r="H47" s="523">
        <v>0.98062556648277499</v>
      </c>
      <c r="I47" s="400"/>
      <c r="J47" s="400"/>
      <c r="K47" s="400"/>
      <c r="L47" s="400"/>
      <c r="M47" s="400"/>
      <c r="N47" s="400"/>
      <c r="O47" s="400"/>
      <c r="P47" s="400"/>
      <c r="Q47" s="400"/>
      <c r="R47" s="400"/>
      <c r="S47" s="400"/>
      <c r="T47" s="400"/>
      <c r="U47" s="400"/>
      <c r="V47" s="400"/>
      <c r="W47" s="400"/>
      <c r="X47" s="400"/>
      <c r="Y47" s="400"/>
      <c r="Z47" s="400"/>
    </row>
    <row r="48" spans="1:26" ht="14.25" customHeight="1" x14ac:dyDescent="0.35">
      <c r="A48" s="633"/>
      <c r="B48" s="524" t="s">
        <v>1225</v>
      </c>
      <c r="C48" s="525">
        <v>6934101</v>
      </c>
      <c r="D48" s="525">
        <v>1725243.8193187199</v>
      </c>
      <c r="E48" s="525">
        <v>7121364</v>
      </c>
      <c r="F48" s="525">
        <v>1900710.05154666</v>
      </c>
      <c r="G48" s="526">
        <v>1.02700609639231</v>
      </c>
      <c r="H48" s="526">
        <v>1.1017051794437001</v>
      </c>
      <c r="I48" s="400"/>
      <c r="J48" s="400"/>
      <c r="K48" s="400"/>
      <c r="L48" s="400"/>
      <c r="M48" s="400"/>
      <c r="N48" s="400"/>
      <c r="O48" s="400"/>
      <c r="P48" s="400"/>
      <c r="Q48" s="400"/>
      <c r="R48" s="400"/>
      <c r="S48" s="400"/>
      <c r="T48" s="400"/>
      <c r="U48" s="400"/>
      <c r="V48" s="400"/>
      <c r="W48" s="400"/>
      <c r="X48" s="400"/>
      <c r="Y48" s="400"/>
      <c r="Z48" s="400"/>
    </row>
    <row r="49" spans="1:26" ht="14.25" customHeight="1" x14ac:dyDescent="0.35">
      <c r="A49" s="532"/>
      <c r="B49" s="528"/>
      <c r="C49" s="529">
        <f t="shared" ref="C49:F49" si="5">SUM(C46:C47)</f>
        <v>6934101</v>
      </c>
      <c r="D49" s="529">
        <f t="shared" si="5"/>
        <v>1725243.8193187199</v>
      </c>
      <c r="E49" s="529">
        <f t="shared" si="5"/>
        <v>7121364</v>
      </c>
      <c r="F49" s="529">
        <f t="shared" si="5"/>
        <v>1900710.0515466658</v>
      </c>
      <c r="G49" s="530"/>
      <c r="H49" s="530"/>
      <c r="I49" s="400"/>
      <c r="J49" s="400"/>
      <c r="K49" s="400"/>
      <c r="L49" s="400"/>
      <c r="M49" s="400"/>
      <c r="N49" s="400"/>
      <c r="O49" s="400"/>
      <c r="P49" s="400"/>
      <c r="Q49" s="400"/>
      <c r="R49" s="400"/>
      <c r="S49" s="400"/>
      <c r="T49" s="400"/>
      <c r="U49" s="400"/>
      <c r="V49" s="400"/>
      <c r="W49" s="400"/>
      <c r="X49" s="400"/>
      <c r="Y49" s="400"/>
      <c r="Z49" s="400"/>
    </row>
    <row r="50" spans="1:26" ht="14.25" customHeight="1" x14ac:dyDescent="0.35">
      <c r="A50" s="674" t="s">
        <v>1362</v>
      </c>
      <c r="B50" s="520" t="s">
        <v>1352</v>
      </c>
      <c r="C50" s="522">
        <v>192953</v>
      </c>
      <c r="D50" s="522">
        <v>93260.634059350094</v>
      </c>
      <c r="E50" s="522">
        <v>373684</v>
      </c>
      <c r="F50" s="522">
        <v>162214.98113443001</v>
      </c>
      <c r="G50" s="523">
        <v>1.93665814991215</v>
      </c>
      <c r="H50" s="523">
        <v>1.7393724884091899</v>
      </c>
      <c r="I50" s="400"/>
      <c r="J50" s="400"/>
      <c r="K50" s="400"/>
      <c r="L50" s="400"/>
      <c r="M50" s="400"/>
      <c r="N50" s="400"/>
      <c r="O50" s="400"/>
      <c r="P50" s="400"/>
      <c r="Q50" s="400"/>
      <c r="R50" s="400"/>
      <c r="S50" s="400"/>
      <c r="T50" s="400"/>
      <c r="U50" s="400"/>
      <c r="V50" s="400"/>
      <c r="W50" s="400"/>
      <c r="X50" s="400"/>
      <c r="Y50" s="400"/>
      <c r="Z50" s="400"/>
    </row>
    <row r="51" spans="1:26" ht="14.25" customHeight="1" x14ac:dyDescent="0.35">
      <c r="A51" s="548"/>
      <c r="B51" s="520" t="s">
        <v>1353</v>
      </c>
      <c r="C51" s="522">
        <v>155975</v>
      </c>
      <c r="D51" s="522">
        <v>35477.415311999997</v>
      </c>
      <c r="E51" s="522">
        <v>92544</v>
      </c>
      <c r="F51" s="522">
        <v>27245.0287251113</v>
      </c>
      <c r="G51" s="523">
        <v>0.59332585350216405</v>
      </c>
      <c r="H51" s="523">
        <v>0.767954161415356</v>
      </c>
      <c r="I51" s="400"/>
      <c r="J51" s="400"/>
      <c r="K51" s="400"/>
      <c r="L51" s="400"/>
      <c r="M51" s="400"/>
      <c r="N51" s="400"/>
      <c r="O51" s="400"/>
      <c r="P51" s="400"/>
      <c r="Q51" s="400"/>
      <c r="R51" s="400"/>
      <c r="S51" s="400"/>
      <c r="T51" s="400"/>
      <c r="U51" s="400"/>
      <c r="V51" s="400"/>
      <c r="W51" s="400"/>
      <c r="X51" s="400"/>
      <c r="Y51" s="400"/>
      <c r="Z51" s="400"/>
    </row>
    <row r="52" spans="1:26" ht="14.25" customHeight="1" x14ac:dyDescent="0.35">
      <c r="A52" s="548"/>
      <c r="B52" s="520" t="s">
        <v>1354</v>
      </c>
      <c r="C52" s="522">
        <v>1066214</v>
      </c>
      <c r="D52" s="522">
        <v>538834.08708486799</v>
      </c>
      <c r="E52" s="522">
        <v>1151707</v>
      </c>
      <c r="F52" s="522">
        <v>573026.716269264</v>
      </c>
      <c r="G52" s="523">
        <v>1.08018371546425</v>
      </c>
      <c r="H52" s="523">
        <v>1.0634566928929501</v>
      </c>
      <c r="I52" s="400"/>
      <c r="J52" s="400"/>
      <c r="K52" s="400"/>
      <c r="L52" s="400"/>
      <c r="M52" s="400"/>
      <c r="N52" s="400"/>
      <c r="O52" s="400"/>
      <c r="P52" s="400"/>
      <c r="Q52" s="400"/>
      <c r="R52" s="400"/>
      <c r="S52" s="400"/>
      <c r="T52" s="400"/>
      <c r="U52" s="400"/>
      <c r="V52" s="400"/>
      <c r="W52" s="400"/>
      <c r="X52" s="400"/>
      <c r="Y52" s="400"/>
      <c r="Z52" s="400"/>
    </row>
    <row r="53" spans="1:26" ht="14.25" customHeight="1" x14ac:dyDescent="0.35">
      <c r="A53" s="548"/>
      <c r="B53" s="520" t="s">
        <v>1355</v>
      </c>
      <c r="C53" s="522">
        <v>1415142</v>
      </c>
      <c r="D53" s="522">
        <v>667572.13645621797</v>
      </c>
      <c r="E53" s="522">
        <v>1617935</v>
      </c>
      <c r="F53" s="522">
        <v>762486.72612880601</v>
      </c>
      <c r="G53" s="523">
        <v>1.14330222691433</v>
      </c>
      <c r="H53" s="523">
        <v>1.1421787766284499</v>
      </c>
      <c r="I53" s="400"/>
      <c r="J53" s="400"/>
      <c r="K53" s="400"/>
      <c r="L53" s="400"/>
      <c r="M53" s="400"/>
      <c r="N53" s="400"/>
      <c r="O53" s="400"/>
      <c r="P53" s="400"/>
      <c r="Q53" s="400"/>
      <c r="R53" s="400"/>
      <c r="S53" s="400"/>
      <c r="T53" s="400"/>
      <c r="U53" s="400"/>
      <c r="V53" s="400"/>
      <c r="W53" s="400"/>
      <c r="X53" s="400"/>
      <c r="Y53" s="400"/>
      <c r="Z53" s="400"/>
    </row>
    <row r="54" spans="1:26" ht="14.25" customHeight="1" x14ac:dyDescent="0.35">
      <c r="A54" s="548"/>
      <c r="B54" s="520" t="s">
        <v>1356</v>
      </c>
      <c r="C54" s="522">
        <v>1487292</v>
      </c>
      <c r="D54" s="522">
        <v>198015.9572447</v>
      </c>
      <c r="E54" s="522">
        <v>1536606</v>
      </c>
      <c r="F54" s="522">
        <v>192655.952785984</v>
      </c>
      <c r="G54" s="523">
        <v>1.03315690530172</v>
      </c>
      <c r="H54" s="523">
        <v>0.972931451922876</v>
      </c>
      <c r="I54" s="400"/>
      <c r="J54" s="400"/>
      <c r="K54" s="400"/>
      <c r="L54" s="400"/>
      <c r="M54" s="400"/>
      <c r="N54" s="400"/>
      <c r="O54" s="400"/>
      <c r="P54" s="400"/>
      <c r="Q54" s="400"/>
      <c r="R54" s="400"/>
      <c r="S54" s="400"/>
      <c r="T54" s="400"/>
      <c r="U54" s="400"/>
      <c r="V54" s="400"/>
      <c r="W54" s="400"/>
      <c r="X54" s="400"/>
      <c r="Y54" s="400"/>
      <c r="Z54" s="400"/>
    </row>
    <row r="55" spans="1:26" ht="14.25" customHeight="1" x14ac:dyDescent="0.35">
      <c r="A55" s="633"/>
      <c r="B55" s="524" t="s">
        <v>1225</v>
      </c>
      <c r="C55" s="525">
        <v>2902434</v>
      </c>
      <c r="D55" s="525">
        <v>865588.09370091802</v>
      </c>
      <c r="E55" s="525">
        <v>3154541</v>
      </c>
      <c r="F55" s="525">
        <v>955142.67891479004</v>
      </c>
      <c r="G55" s="526">
        <v>1.08686054532162</v>
      </c>
      <c r="H55" s="526">
        <v>1.1034609716394901</v>
      </c>
      <c r="I55" s="400"/>
      <c r="J55" s="400"/>
      <c r="K55" s="400"/>
      <c r="L55" s="400"/>
      <c r="M55" s="400"/>
      <c r="N55" s="400"/>
      <c r="O55" s="400"/>
      <c r="P55" s="400"/>
      <c r="Q55" s="400"/>
      <c r="R55" s="400"/>
      <c r="S55" s="400"/>
      <c r="T55" s="400"/>
      <c r="U55" s="400"/>
      <c r="V55" s="400"/>
      <c r="W55" s="400"/>
      <c r="X55" s="400"/>
      <c r="Y55" s="400"/>
      <c r="Z55" s="400"/>
    </row>
    <row r="56" spans="1:26" ht="14.25" customHeight="1" x14ac:dyDescent="0.35">
      <c r="A56" s="527"/>
      <c r="B56" s="528"/>
      <c r="C56" s="529">
        <f t="shared" ref="C56:F56" si="6">SUM(C53:C54)</f>
        <v>2902434</v>
      </c>
      <c r="D56" s="529">
        <f t="shared" si="6"/>
        <v>865588.0937009179</v>
      </c>
      <c r="E56" s="529">
        <f t="shared" si="6"/>
        <v>3154541</v>
      </c>
      <c r="F56" s="529">
        <f t="shared" si="6"/>
        <v>955142.67891479004</v>
      </c>
      <c r="G56" s="530"/>
      <c r="H56" s="530"/>
      <c r="I56" s="400"/>
      <c r="J56" s="400"/>
      <c r="K56" s="400"/>
      <c r="L56" s="400"/>
      <c r="M56" s="400"/>
      <c r="N56" s="400"/>
      <c r="O56" s="400"/>
      <c r="P56" s="400"/>
      <c r="Q56" s="400"/>
      <c r="R56" s="400"/>
      <c r="S56" s="400"/>
      <c r="T56" s="400"/>
      <c r="U56" s="400"/>
      <c r="V56" s="400"/>
      <c r="W56" s="400"/>
      <c r="X56" s="400"/>
      <c r="Y56" s="400"/>
      <c r="Z56" s="400"/>
    </row>
    <row r="57" spans="1:26" ht="14.25" customHeight="1" x14ac:dyDescent="0.35">
      <c r="A57" s="674" t="s">
        <v>1363</v>
      </c>
      <c r="B57" s="520" t="s">
        <v>1352</v>
      </c>
      <c r="C57" s="522">
        <v>1114033</v>
      </c>
      <c r="D57" s="522">
        <v>608724.83961969998</v>
      </c>
      <c r="E57" s="522">
        <v>1160996</v>
      </c>
      <c r="F57" s="522">
        <v>557761.42157461704</v>
      </c>
      <c r="G57" s="523">
        <v>1.04215584278024</v>
      </c>
      <c r="H57" s="523">
        <v>0.91627839915827503</v>
      </c>
      <c r="I57" s="400"/>
      <c r="J57" s="400"/>
      <c r="K57" s="400"/>
      <c r="L57" s="400"/>
      <c r="M57" s="400"/>
      <c r="N57" s="400"/>
      <c r="O57" s="400"/>
      <c r="P57" s="400"/>
      <c r="Q57" s="400"/>
      <c r="R57" s="400"/>
      <c r="S57" s="400"/>
      <c r="T57" s="400"/>
      <c r="U57" s="400"/>
      <c r="V57" s="400"/>
      <c r="W57" s="400"/>
      <c r="X57" s="400"/>
      <c r="Y57" s="400"/>
      <c r="Z57" s="400"/>
    </row>
    <row r="58" spans="1:26" ht="14.25" customHeight="1" x14ac:dyDescent="0.35">
      <c r="A58" s="548"/>
      <c r="B58" s="520" t="s">
        <v>1353</v>
      </c>
      <c r="C58" s="522">
        <v>489366</v>
      </c>
      <c r="D58" s="522">
        <v>190567.8009952</v>
      </c>
      <c r="E58" s="522">
        <v>432728</v>
      </c>
      <c r="F58" s="522">
        <v>168102.37841369901</v>
      </c>
      <c r="G58" s="523">
        <v>0.88426249473809004</v>
      </c>
      <c r="H58" s="523">
        <v>0.88211322970522599</v>
      </c>
      <c r="I58" s="400"/>
      <c r="J58" s="400"/>
      <c r="K58" s="400"/>
      <c r="L58" s="400"/>
      <c r="M58" s="400"/>
      <c r="N58" s="400"/>
      <c r="O58" s="400"/>
      <c r="P58" s="400"/>
      <c r="Q58" s="400"/>
      <c r="R58" s="400"/>
      <c r="S58" s="400"/>
      <c r="T58" s="400"/>
      <c r="U58" s="400"/>
      <c r="V58" s="400"/>
      <c r="W58" s="400"/>
      <c r="X58" s="400"/>
      <c r="Y58" s="400"/>
      <c r="Z58" s="400"/>
    </row>
    <row r="59" spans="1:26" ht="14.25" customHeight="1" x14ac:dyDescent="0.35">
      <c r="A59" s="548"/>
      <c r="B59" s="520" t="s">
        <v>1354</v>
      </c>
      <c r="C59" s="522">
        <v>2246605</v>
      </c>
      <c r="D59" s="522">
        <v>1193650.13437134</v>
      </c>
      <c r="E59" s="522">
        <v>2382120</v>
      </c>
      <c r="F59" s="522">
        <v>1299482.33254491</v>
      </c>
      <c r="G59" s="523">
        <v>1.0603199049232099</v>
      </c>
      <c r="H59" s="523">
        <v>1.0886626618019</v>
      </c>
      <c r="I59" s="400"/>
      <c r="J59" s="400"/>
      <c r="K59" s="400"/>
      <c r="L59" s="400"/>
      <c r="M59" s="400"/>
      <c r="N59" s="400"/>
      <c r="O59" s="400"/>
      <c r="P59" s="400"/>
      <c r="Q59" s="400"/>
      <c r="R59" s="400"/>
      <c r="S59" s="400"/>
      <c r="T59" s="400"/>
      <c r="U59" s="400"/>
      <c r="V59" s="400"/>
      <c r="W59" s="400"/>
      <c r="X59" s="400"/>
      <c r="Y59" s="400"/>
      <c r="Z59" s="400"/>
    </row>
    <row r="60" spans="1:26" ht="14.25" customHeight="1" x14ac:dyDescent="0.35">
      <c r="A60" s="548"/>
      <c r="B60" s="520" t="s">
        <v>1355</v>
      </c>
      <c r="C60" s="522">
        <v>3850004</v>
      </c>
      <c r="D60" s="522">
        <v>1992942.7749862401</v>
      </c>
      <c r="E60" s="522">
        <v>3975844</v>
      </c>
      <c r="F60" s="522">
        <v>2025346.1325332201</v>
      </c>
      <c r="G60" s="523">
        <v>1.03268568032657</v>
      </c>
      <c r="H60" s="523">
        <v>1.01625905066301</v>
      </c>
      <c r="I60" s="400"/>
      <c r="J60" s="400"/>
      <c r="K60" s="400"/>
      <c r="L60" s="400"/>
      <c r="M60" s="400"/>
      <c r="N60" s="400"/>
      <c r="O60" s="400"/>
      <c r="P60" s="400"/>
      <c r="Q60" s="400"/>
      <c r="R60" s="400"/>
      <c r="S60" s="400"/>
      <c r="T60" s="400"/>
      <c r="U60" s="400"/>
      <c r="V60" s="400"/>
      <c r="W60" s="400"/>
      <c r="X60" s="400"/>
      <c r="Y60" s="400"/>
      <c r="Z60" s="400"/>
    </row>
    <row r="61" spans="1:26" ht="14.25" customHeight="1" x14ac:dyDescent="0.35">
      <c r="A61" s="548"/>
      <c r="B61" s="520" t="s">
        <v>1356</v>
      </c>
      <c r="C61" s="522">
        <v>7595822</v>
      </c>
      <c r="D61" s="522">
        <v>621015.5510639</v>
      </c>
      <c r="E61" s="522">
        <v>4911415</v>
      </c>
      <c r="F61" s="522">
        <v>526500.25981167005</v>
      </c>
      <c r="G61" s="523">
        <v>0.64659427248295198</v>
      </c>
      <c r="H61" s="523">
        <v>0.84780527461782496</v>
      </c>
      <c r="I61" s="400"/>
      <c r="J61" s="400"/>
      <c r="K61" s="400"/>
      <c r="L61" s="400"/>
      <c r="M61" s="400"/>
      <c r="N61" s="400"/>
      <c r="O61" s="400"/>
      <c r="P61" s="400"/>
      <c r="Q61" s="400"/>
      <c r="R61" s="400"/>
      <c r="S61" s="400"/>
      <c r="T61" s="400"/>
      <c r="U61" s="400"/>
      <c r="V61" s="400"/>
      <c r="W61" s="400"/>
      <c r="X61" s="400"/>
      <c r="Y61" s="400"/>
      <c r="Z61" s="400"/>
    </row>
    <row r="62" spans="1:26" ht="14.25" customHeight="1" x14ac:dyDescent="0.35">
      <c r="A62" s="633"/>
      <c r="B62" s="524" t="s">
        <v>1225</v>
      </c>
      <c r="C62" s="525">
        <v>11445826</v>
      </c>
      <c r="D62" s="525">
        <v>2613958.3260501502</v>
      </c>
      <c r="E62" s="525">
        <v>8887259</v>
      </c>
      <c r="F62" s="525">
        <v>2551846.3923448902</v>
      </c>
      <c r="G62" s="526">
        <v>0.776462878257978</v>
      </c>
      <c r="H62" s="526">
        <v>0.97623836115279305</v>
      </c>
      <c r="I62" s="400"/>
      <c r="J62" s="400"/>
      <c r="K62" s="400"/>
      <c r="L62" s="400"/>
      <c r="M62" s="400"/>
      <c r="N62" s="400"/>
      <c r="O62" s="400"/>
      <c r="P62" s="400"/>
      <c r="Q62" s="400"/>
      <c r="R62" s="400"/>
      <c r="S62" s="400"/>
      <c r="T62" s="400"/>
      <c r="U62" s="400"/>
      <c r="V62" s="400"/>
      <c r="W62" s="400"/>
      <c r="X62" s="400"/>
      <c r="Y62" s="400"/>
      <c r="Z62" s="400"/>
    </row>
    <row r="63" spans="1:26" ht="14.25" customHeight="1" x14ac:dyDescent="0.35">
      <c r="A63" s="527"/>
      <c r="B63" s="528"/>
      <c r="C63" s="529">
        <f t="shared" ref="C63:F63" si="7">SUM(C60:C61)</f>
        <v>11445826</v>
      </c>
      <c r="D63" s="529">
        <f t="shared" si="7"/>
        <v>2613958.32605014</v>
      </c>
      <c r="E63" s="529">
        <f t="shared" si="7"/>
        <v>8887259</v>
      </c>
      <c r="F63" s="529">
        <f t="shared" si="7"/>
        <v>2551846.3923448902</v>
      </c>
      <c r="G63" s="530"/>
      <c r="H63" s="530"/>
      <c r="I63" s="400"/>
      <c r="J63" s="400"/>
      <c r="K63" s="400"/>
      <c r="L63" s="400"/>
      <c r="M63" s="400"/>
      <c r="N63" s="400"/>
      <c r="O63" s="400"/>
      <c r="P63" s="400"/>
      <c r="Q63" s="400"/>
      <c r="R63" s="400"/>
      <c r="S63" s="400"/>
      <c r="T63" s="400"/>
      <c r="U63" s="400"/>
      <c r="V63" s="400"/>
      <c r="W63" s="400"/>
      <c r="X63" s="400"/>
      <c r="Y63" s="400"/>
      <c r="Z63" s="400"/>
    </row>
    <row r="64" spans="1:26" ht="14.25" customHeight="1" x14ac:dyDescent="0.35">
      <c r="A64" s="674" t="s">
        <v>1364</v>
      </c>
      <c r="B64" s="520" t="s">
        <v>1352</v>
      </c>
      <c r="C64" s="522">
        <v>127781</v>
      </c>
      <c r="D64" s="522">
        <v>53307.246039899997</v>
      </c>
      <c r="E64" s="522">
        <v>137615</v>
      </c>
      <c r="F64" s="522">
        <v>44098.759215239297</v>
      </c>
      <c r="G64" s="523">
        <v>1.07695979840508</v>
      </c>
      <c r="H64" s="523">
        <v>0.82725637678284403</v>
      </c>
      <c r="I64" s="400"/>
      <c r="J64" s="400"/>
      <c r="K64" s="400"/>
      <c r="L64" s="400"/>
      <c r="M64" s="400"/>
      <c r="N64" s="400"/>
      <c r="O64" s="400"/>
      <c r="P64" s="400"/>
      <c r="Q64" s="400"/>
      <c r="R64" s="400"/>
      <c r="S64" s="400"/>
      <c r="T64" s="400"/>
      <c r="U64" s="400"/>
      <c r="V64" s="400"/>
      <c r="W64" s="400"/>
      <c r="X64" s="400"/>
      <c r="Y64" s="400"/>
      <c r="Z64" s="400"/>
    </row>
    <row r="65" spans="1:26" ht="14.25" customHeight="1" x14ac:dyDescent="0.35">
      <c r="A65" s="548"/>
      <c r="B65" s="520" t="s">
        <v>1353</v>
      </c>
      <c r="C65" s="522">
        <v>124459</v>
      </c>
      <c r="D65" s="522">
        <v>41755.007478</v>
      </c>
      <c r="E65" s="522">
        <v>138300</v>
      </c>
      <c r="F65" s="522">
        <v>35945.374059915397</v>
      </c>
      <c r="G65" s="523">
        <v>1.1112093139106101</v>
      </c>
      <c r="H65" s="523">
        <v>0.86086379169862204</v>
      </c>
      <c r="I65" s="400"/>
      <c r="J65" s="400"/>
      <c r="K65" s="400"/>
      <c r="L65" s="400"/>
      <c r="M65" s="400"/>
      <c r="N65" s="400"/>
      <c r="O65" s="400"/>
      <c r="P65" s="400"/>
      <c r="Q65" s="400"/>
      <c r="R65" s="400"/>
      <c r="S65" s="400"/>
      <c r="T65" s="400"/>
      <c r="U65" s="400"/>
      <c r="V65" s="400"/>
      <c r="W65" s="400"/>
      <c r="X65" s="400"/>
      <c r="Y65" s="400"/>
      <c r="Z65" s="400"/>
    </row>
    <row r="66" spans="1:26" ht="14.25" customHeight="1" x14ac:dyDescent="0.35">
      <c r="A66" s="548"/>
      <c r="B66" s="520" t="s">
        <v>1354</v>
      </c>
      <c r="C66" s="522">
        <v>549022</v>
      </c>
      <c r="D66" s="522">
        <v>258288.80016390001</v>
      </c>
      <c r="E66" s="522">
        <v>915779</v>
      </c>
      <c r="F66" s="522">
        <v>372623.87918456702</v>
      </c>
      <c r="G66" s="523">
        <v>1.6680187679182299</v>
      </c>
      <c r="H66" s="523">
        <v>1.4426637118919401</v>
      </c>
      <c r="I66" s="400"/>
      <c r="J66" s="400"/>
      <c r="K66" s="400"/>
      <c r="L66" s="400"/>
      <c r="M66" s="400"/>
      <c r="N66" s="400"/>
      <c r="O66" s="400"/>
      <c r="P66" s="400"/>
      <c r="Q66" s="400"/>
      <c r="R66" s="400"/>
      <c r="S66" s="400"/>
      <c r="T66" s="400"/>
      <c r="U66" s="400"/>
      <c r="V66" s="400"/>
      <c r="W66" s="400"/>
      <c r="X66" s="400"/>
      <c r="Y66" s="400"/>
      <c r="Z66" s="400"/>
    </row>
    <row r="67" spans="1:26" ht="14.25" customHeight="1" x14ac:dyDescent="0.35">
      <c r="A67" s="548"/>
      <c r="B67" s="520" t="s">
        <v>1355</v>
      </c>
      <c r="C67" s="522">
        <v>801262</v>
      </c>
      <c r="D67" s="522">
        <v>353351.05368180003</v>
      </c>
      <c r="E67" s="522">
        <v>1191694</v>
      </c>
      <c r="F67" s="522">
        <v>452668.012459722</v>
      </c>
      <c r="G67" s="523">
        <v>1.48727132947775</v>
      </c>
      <c r="H67" s="523">
        <v>1.28107163610543</v>
      </c>
      <c r="I67" s="400"/>
      <c r="J67" s="400"/>
      <c r="K67" s="400"/>
      <c r="L67" s="400"/>
      <c r="M67" s="400"/>
      <c r="N67" s="400"/>
      <c r="O67" s="400"/>
      <c r="P67" s="400"/>
      <c r="Q67" s="400"/>
      <c r="R67" s="400"/>
      <c r="S67" s="400"/>
      <c r="T67" s="400"/>
      <c r="U67" s="400"/>
      <c r="V67" s="400"/>
      <c r="W67" s="400"/>
      <c r="X67" s="400"/>
      <c r="Y67" s="400"/>
      <c r="Z67" s="400"/>
    </row>
    <row r="68" spans="1:26" ht="14.25" customHeight="1" x14ac:dyDescent="0.35">
      <c r="A68" s="548"/>
      <c r="B68" s="520" t="s">
        <v>1356</v>
      </c>
      <c r="C68" s="522">
        <v>889902</v>
      </c>
      <c r="D68" s="522">
        <v>155637.91662</v>
      </c>
      <c r="E68" s="522">
        <v>649172</v>
      </c>
      <c r="F68" s="522">
        <v>71503.419772148001</v>
      </c>
      <c r="G68" s="523">
        <v>0.72948706711525502</v>
      </c>
      <c r="H68" s="523">
        <v>0.45942159420398898</v>
      </c>
      <c r="I68" s="400"/>
      <c r="J68" s="400"/>
      <c r="K68" s="400"/>
      <c r="L68" s="400"/>
      <c r="M68" s="400"/>
      <c r="N68" s="400"/>
      <c r="O68" s="400"/>
      <c r="P68" s="400"/>
      <c r="Q68" s="400"/>
      <c r="R68" s="400"/>
      <c r="S68" s="400"/>
      <c r="T68" s="400"/>
      <c r="U68" s="400"/>
      <c r="V68" s="400"/>
      <c r="W68" s="400"/>
      <c r="X68" s="400"/>
      <c r="Y68" s="400"/>
      <c r="Z68" s="400"/>
    </row>
    <row r="69" spans="1:26" ht="14.25" customHeight="1" x14ac:dyDescent="0.35">
      <c r="A69" s="633"/>
      <c r="B69" s="524" t="s">
        <v>1225</v>
      </c>
      <c r="C69" s="525">
        <v>1691164</v>
      </c>
      <c r="D69" s="525">
        <v>508988.9703018</v>
      </c>
      <c r="E69" s="525">
        <v>1840866</v>
      </c>
      <c r="F69" s="525">
        <v>524171.43223187001</v>
      </c>
      <c r="G69" s="526">
        <v>1.0885200962177499</v>
      </c>
      <c r="H69" s="526">
        <v>1.02982866587672</v>
      </c>
      <c r="I69" s="400"/>
      <c r="J69" s="400"/>
      <c r="K69" s="400"/>
      <c r="L69" s="400"/>
      <c r="M69" s="400"/>
      <c r="N69" s="400"/>
      <c r="O69" s="400"/>
      <c r="P69" s="400"/>
      <c r="Q69" s="400"/>
      <c r="R69" s="400"/>
      <c r="S69" s="400"/>
      <c r="T69" s="400"/>
      <c r="U69" s="400"/>
      <c r="V69" s="400"/>
      <c r="W69" s="400"/>
      <c r="X69" s="400"/>
      <c r="Y69" s="400"/>
      <c r="Z69" s="400"/>
    </row>
    <row r="70" spans="1:26" ht="14.25" customHeight="1" x14ac:dyDescent="0.35">
      <c r="A70" s="527"/>
      <c r="B70" s="528"/>
      <c r="C70" s="529">
        <f t="shared" ref="C70:F70" si="8">SUM(C67:C68)</f>
        <v>1691164</v>
      </c>
      <c r="D70" s="529">
        <f t="shared" si="8"/>
        <v>508988.97030180006</v>
      </c>
      <c r="E70" s="529">
        <f t="shared" si="8"/>
        <v>1840866</v>
      </c>
      <c r="F70" s="529">
        <f t="shared" si="8"/>
        <v>524171.43223187001</v>
      </c>
      <c r="G70" s="530"/>
      <c r="H70" s="530"/>
      <c r="I70" s="400"/>
      <c r="J70" s="400"/>
      <c r="K70" s="400"/>
      <c r="L70" s="400"/>
      <c r="M70" s="400"/>
      <c r="N70" s="400"/>
      <c r="O70" s="400"/>
      <c r="P70" s="400"/>
      <c r="Q70" s="400"/>
      <c r="R70" s="400"/>
      <c r="S70" s="400"/>
      <c r="T70" s="400"/>
      <c r="U70" s="400"/>
      <c r="V70" s="400"/>
      <c r="W70" s="400"/>
      <c r="X70" s="400"/>
      <c r="Y70" s="400"/>
      <c r="Z70" s="400"/>
    </row>
    <row r="71" spans="1:26" ht="14.25" customHeight="1" x14ac:dyDescent="0.35">
      <c r="A71" s="674" t="s">
        <v>1365</v>
      </c>
      <c r="B71" s="520" t="s">
        <v>1352</v>
      </c>
      <c r="C71" s="522">
        <v>7661047</v>
      </c>
      <c r="D71" s="522">
        <v>3015988.3522492</v>
      </c>
      <c r="E71" s="522">
        <v>7653609</v>
      </c>
      <c r="F71" s="522">
        <v>2845562.9640631601</v>
      </c>
      <c r="G71" s="523">
        <v>0.99902911442783204</v>
      </c>
      <c r="H71" s="523">
        <v>0.94349269019591997</v>
      </c>
      <c r="I71" s="400"/>
      <c r="J71" s="400"/>
      <c r="K71" s="400"/>
      <c r="L71" s="400"/>
      <c r="M71" s="400"/>
      <c r="N71" s="400"/>
      <c r="O71" s="400"/>
      <c r="P71" s="400"/>
      <c r="Q71" s="400"/>
      <c r="R71" s="400"/>
      <c r="S71" s="400"/>
      <c r="T71" s="400"/>
      <c r="U71" s="400"/>
      <c r="V71" s="400"/>
      <c r="W71" s="400"/>
      <c r="X71" s="400"/>
      <c r="Y71" s="400"/>
      <c r="Z71" s="400"/>
    </row>
    <row r="72" spans="1:26" ht="14.25" customHeight="1" x14ac:dyDescent="0.35">
      <c r="A72" s="548"/>
      <c r="B72" s="520" t="s">
        <v>1353</v>
      </c>
      <c r="C72" s="522">
        <v>4113200</v>
      </c>
      <c r="D72" s="522">
        <v>1326522.54341407</v>
      </c>
      <c r="E72" s="522">
        <v>3529722</v>
      </c>
      <c r="F72" s="522">
        <v>1226238.8524227301</v>
      </c>
      <c r="G72" s="523">
        <v>0.85814499659632404</v>
      </c>
      <c r="H72" s="523">
        <v>0.92440106541028999</v>
      </c>
      <c r="I72" s="400"/>
      <c r="J72" s="400"/>
      <c r="K72" s="400"/>
      <c r="L72" s="400"/>
      <c r="M72" s="400"/>
      <c r="N72" s="400"/>
      <c r="O72" s="400"/>
      <c r="P72" s="400"/>
      <c r="Q72" s="400"/>
      <c r="R72" s="400"/>
      <c r="S72" s="400"/>
      <c r="T72" s="400"/>
      <c r="U72" s="400"/>
      <c r="V72" s="400"/>
      <c r="W72" s="400"/>
      <c r="X72" s="400"/>
      <c r="Y72" s="400"/>
      <c r="Z72" s="400"/>
    </row>
    <row r="73" spans="1:26" ht="14.25" customHeight="1" x14ac:dyDescent="0.35">
      <c r="A73" s="548"/>
      <c r="B73" s="520" t="s">
        <v>1354</v>
      </c>
      <c r="C73" s="522">
        <v>16919661</v>
      </c>
      <c r="D73" s="522">
        <v>7298209.30046607</v>
      </c>
      <c r="E73" s="522">
        <v>17704592</v>
      </c>
      <c r="F73" s="522">
        <v>7300233.4899208602</v>
      </c>
      <c r="G73" s="523">
        <v>1.04639165051829</v>
      </c>
      <c r="H73" s="523">
        <v>1.00027735426205</v>
      </c>
      <c r="I73" s="400"/>
      <c r="J73" s="400"/>
      <c r="K73" s="400"/>
      <c r="L73" s="400"/>
      <c r="M73" s="400"/>
      <c r="N73" s="400"/>
      <c r="O73" s="400"/>
      <c r="P73" s="400"/>
      <c r="Q73" s="400"/>
      <c r="R73" s="400"/>
      <c r="S73" s="400"/>
      <c r="T73" s="400"/>
      <c r="U73" s="400"/>
      <c r="V73" s="400"/>
      <c r="W73" s="400"/>
      <c r="X73" s="400"/>
      <c r="Y73" s="400"/>
      <c r="Z73" s="400"/>
    </row>
    <row r="74" spans="1:26" ht="14.25" customHeight="1" x14ac:dyDescent="0.35">
      <c r="A74" s="548"/>
      <c r="B74" s="520" t="s">
        <v>1355</v>
      </c>
      <c r="C74" s="522">
        <v>28693908</v>
      </c>
      <c r="D74" s="522">
        <v>11640720.1961293</v>
      </c>
      <c r="E74" s="522">
        <v>28887923</v>
      </c>
      <c r="F74" s="522">
        <v>11372035.306406699</v>
      </c>
      <c r="G74" s="523">
        <v>1.0067615397665599</v>
      </c>
      <c r="H74" s="523">
        <v>0.97691853380240801</v>
      </c>
      <c r="I74" s="400"/>
      <c r="J74" s="400"/>
      <c r="K74" s="400"/>
      <c r="L74" s="400"/>
      <c r="M74" s="400"/>
      <c r="N74" s="400"/>
      <c r="O74" s="400"/>
      <c r="P74" s="400"/>
      <c r="Q74" s="400"/>
      <c r="R74" s="400"/>
      <c r="S74" s="400"/>
      <c r="T74" s="400"/>
      <c r="U74" s="400"/>
      <c r="V74" s="400"/>
      <c r="W74" s="400"/>
      <c r="X74" s="400"/>
      <c r="Y74" s="400"/>
      <c r="Z74" s="400"/>
    </row>
    <row r="75" spans="1:26" ht="14.25" customHeight="1" x14ac:dyDescent="0.35">
      <c r="A75" s="548"/>
      <c r="B75" s="520" t="s">
        <v>1356</v>
      </c>
      <c r="C75" s="522">
        <v>38018683</v>
      </c>
      <c r="D75" s="522">
        <v>2640733.0711324001</v>
      </c>
      <c r="E75" s="529">
        <v>36009541</v>
      </c>
      <c r="F75" s="529">
        <v>2472018.3848720002</v>
      </c>
      <c r="G75" s="523">
        <v>0.94715382434473105</v>
      </c>
      <c r="H75" s="523">
        <v>0.93611066256384401</v>
      </c>
      <c r="I75" s="400"/>
      <c r="J75" s="400"/>
      <c r="K75" s="400"/>
      <c r="L75" s="400"/>
      <c r="M75" s="400"/>
      <c r="N75" s="400"/>
      <c r="O75" s="400"/>
      <c r="P75" s="400"/>
      <c r="Q75" s="400"/>
      <c r="R75" s="400"/>
      <c r="S75" s="400"/>
      <c r="T75" s="400"/>
      <c r="U75" s="400"/>
      <c r="V75" s="400"/>
      <c r="W75" s="400"/>
      <c r="X75" s="400"/>
      <c r="Y75" s="400"/>
      <c r="Z75" s="400"/>
    </row>
    <row r="76" spans="1:26" ht="14.25" customHeight="1" x14ac:dyDescent="0.35">
      <c r="A76" s="633"/>
      <c r="B76" s="524" t="s">
        <v>1225</v>
      </c>
      <c r="C76" s="525">
        <v>66712591</v>
      </c>
      <c r="D76" s="525">
        <v>14281453.267261701</v>
      </c>
      <c r="E76" s="533"/>
      <c r="F76" s="525">
        <v>13844053.6912788</v>
      </c>
      <c r="G76" s="526">
        <v>0.972791837750688</v>
      </c>
      <c r="H76" s="526">
        <v>0.96937289449487196</v>
      </c>
      <c r="I76" s="400"/>
      <c r="J76" s="400"/>
      <c r="K76" s="400"/>
      <c r="L76" s="400"/>
      <c r="M76" s="400"/>
      <c r="N76" s="400"/>
      <c r="O76" s="400"/>
      <c r="P76" s="400"/>
      <c r="Q76" s="400"/>
      <c r="R76" s="400"/>
      <c r="S76" s="400"/>
      <c r="T76" s="400"/>
      <c r="U76" s="400"/>
      <c r="V76" s="400"/>
      <c r="W76" s="400"/>
      <c r="X76" s="400"/>
      <c r="Y76" s="400"/>
      <c r="Z76" s="400"/>
    </row>
    <row r="77" spans="1:26" ht="14.25" customHeight="1" x14ac:dyDescent="0.35">
      <c r="A77" s="527"/>
      <c r="B77" s="528"/>
      <c r="C77" s="529">
        <f t="shared" ref="C77:F77" si="9">C70+C63+C56+C49+C42+C35+C28+C21+C14</f>
        <v>66712591</v>
      </c>
      <c r="D77" s="529">
        <f t="shared" si="9"/>
        <v>14281453.267261731</v>
      </c>
      <c r="E77" s="534">
        <f t="shared" si="9"/>
        <v>64897411</v>
      </c>
      <c r="F77" s="529">
        <f t="shared" si="9"/>
        <v>13844053.691278756</v>
      </c>
      <c r="G77" s="530"/>
      <c r="H77" s="530"/>
      <c r="I77" s="400"/>
      <c r="J77" s="400"/>
      <c r="K77" s="400"/>
      <c r="L77" s="400"/>
      <c r="M77" s="400"/>
      <c r="N77" s="400"/>
      <c r="O77" s="400"/>
      <c r="P77" s="400"/>
      <c r="Q77" s="400"/>
      <c r="R77" s="400"/>
      <c r="S77" s="400"/>
      <c r="T77" s="400"/>
      <c r="U77" s="400"/>
      <c r="V77" s="400"/>
      <c r="W77" s="400"/>
      <c r="X77" s="400"/>
      <c r="Y77" s="400"/>
      <c r="Z77" s="400"/>
    </row>
    <row r="78" spans="1:26" ht="14.25" customHeight="1" x14ac:dyDescent="0.35">
      <c r="A78" s="674" t="s">
        <v>1366</v>
      </c>
      <c r="B78" s="520" t="s">
        <v>1352</v>
      </c>
      <c r="C78" s="522">
        <v>177648</v>
      </c>
      <c r="D78" s="522">
        <v>47540.558927999999</v>
      </c>
      <c r="E78" s="522">
        <v>186928</v>
      </c>
      <c r="F78" s="522">
        <v>48253.27</v>
      </c>
      <c r="G78" s="523">
        <v>1.0522381338377</v>
      </c>
      <c r="H78" s="523">
        <v>1.01499164267461</v>
      </c>
      <c r="I78" s="400"/>
      <c r="J78" s="400"/>
      <c r="K78" s="400"/>
      <c r="L78" s="400"/>
      <c r="M78" s="400"/>
      <c r="N78" s="400"/>
      <c r="O78" s="400"/>
      <c r="P78" s="400"/>
      <c r="Q78" s="400"/>
      <c r="R78" s="400"/>
      <c r="S78" s="400"/>
      <c r="T78" s="400"/>
      <c r="U78" s="400"/>
      <c r="V78" s="400"/>
      <c r="W78" s="400"/>
      <c r="X78" s="400"/>
      <c r="Y78" s="400"/>
      <c r="Z78" s="400"/>
    </row>
    <row r="79" spans="1:26" ht="14.25" customHeight="1" x14ac:dyDescent="0.35">
      <c r="A79" s="548"/>
      <c r="B79" s="520" t="s">
        <v>1353</v>
      </c>
      <c r="C79" s="522">
        <v>471218</v>
      </c>
      <c r="D79" s="522">
        <v>126139.565219</v>
      </c>
      <c r="E79" s="522">
        <v>467685</v>
      </c>
      <c r="F79" s="522">
        <v>116005.212</v>
      </c>
      <c r="G79" s="523">
        <v>0.99250240865162198</v>
      </c>
      <c r="H79" s="523">
        <v>0.91965761732724405</v>
      </c>
      <c r="I79" s="400"/>
      <c r="J79" s="400"/>
      <c r="K79" s="400"/>
      <c r="L79" s="400"/>
      <c r="M79" s="400"/>
      <c r="N79" s="400"/>
      <c r="O79" s="400"/>
      <c r="P79" s="400"/>
      <c r="Q79" s="400"/>
      <c r="R79" s="400"/>
      <c r="S79" s="400"/>
      <c r="T79" s="400"/>
      <c r="U79" s="400"/>
      <c r="V79" s="400"/>
      <c r="W79" s="400"/>
      <c r="X79" s="400"/>
      <c r="Y79" s="400"/>
      <c r="Z79" s="400"/>
    </row>
    <row r="80" spans="1:26" ht="14.25" customHeight="1" x14ac:dyDescent="0.35">
      <c r="A80" s="548"/>
      <c r="B80" s="520" t="s">
        <v>1354</v>
      </c>
      <c r="C80" s="522">
        <v>1216513</v>
      </c>
      <c r="D80" s="522">
        <v>203813.20199999999</v>
      </c>
      <c r="E80" s="522">
        <v>1010288</v>
      </c>
      <c r="F80" s="522">
        <v>162527.38283094799</v>
      </c>
      <c r="G80" s="523">
        <v>0.83047858921359696</v>
      </c>
      <c r="H80" s="523">
        <v>0.79743304769309398</v>
      </c>
      <c r="I80" s="400"/>
      <c r="J80" s="400"/>
      <c r="K80" s="400"/>
      <c r="L80" s="400"/>
      <c r="M80" s="400"/>
      <c r="N80" s="400"/>
      <c r="O80" s="400"/>
      <c r="P80" s="400"/>
      <c r="Q80" s="400"/>
      <c r="R80" s="400"/>
      <c r="S80" s="400"/>
      <c r="T80" s="400"/>
      <c r="U80" s="400"/>
      <c r="V80" s="400"/>
      <c r="W80" s="400"/>
      <c r="X80" s="400"/>
      <c r="Y80" s="400"/>
      <c r="Z80" s="400"/>
    </row>
    <row r="81" spans="1:26" ht="14.25" customHeight="1" x14ac:dyDescent="0.35">
      <c r="A81" s="548"/>
      <c r="B81" s="520" t="s">
        <v>1355</v>
      </c>
      <c r="C81" s="522">
        <v>1865379</v>
      </c>
      <c r="D81" s="522">
        <v>377493.32614700001</v>
      </c>
      <c r="E81" s="522">
        <v>1664901</v>
      </c>
      <c r="F81" s="522">
        <v>326785.864830948</v>
      </c>
      <c r="G81" s="523">
        <v>0.89252693420479201</v>
      </c>
      <c r="H81" s="523">
        <v>0.86567322438885796</v>
      </c>
      <c r="I81" s="400"/>
      <c r="J81" s="400"/>
      <c r="K81" s="400"/>
      <c r="L81" s="400"/>
      <c r="M81" s="400"/>
      <c r="N81" s="400"/>
      <c r="O81" s="400"/>
      <c r="P81" s="400"/>
      <c r="Q81" s="400"/>
      <c r="R81" s="400"/>
      <c r="S81" s="400"/>
      <c r="T81" s="400"/>
      <c r="U81" s="400"/>
      <c r="V81" s="400"/>
      <c r="W81" s="400"/>
      <c r="X81" s="400"/>
      <c r="Y81" s="400"/>
      <c r="Z81" s="400"/>
    </row>
    <row r="82" spans="1:26" ht="14.25" customHeight="1" x14ac:dyDescent="0.35">
      <c r="A82" s="548"/>
      <c r="B82" s="520" t="s">
        <v>1356</v>
      </c>
      <c r="C82" s="522">
        <v>1133615</v>
      </c>
      <c r="D82" s="522">
        <v>29150.535</v>
      </c>
      <c r="E82" s="522">
        <v>1649544</v>
      </c>
      <c r="F82" s="522">
        <v>62832.731721974698</v>
      </c>
      <c r="G82" s="523">
        <v>1.4551183602898701</v>
      </c>
      <c r="H82" s="523">
        <v>2.15545724021788</v>
      </c>
      <c r="I82" s="400"/>
      <c r="J82" s="400"/>
      <c r="K82" s="400"/>
      <c r="L82" s="400"/>
      <c r="M82" s="400"/>
      <c r="N82" s="400"/>
      <c r="O82" s="400"/>
      <c r="P82" s="400"/>
      <c r="Q82" s="400"/>
      <c r="R82" s="400"/>
      <c r="S82" s="400"/>
      <c r="T82" s="400"/>
      <c r="U82" s="400"/>
      <c r="V82" s="400"/>
      <c r="W82" s="400"/>
      <c r="X82" s="400"/>
      <c r="Y82" s="400"/>
      <c r="Z82" s="400"/>
    </row>
    <row r="83" spans="1:26" ht="14.25" customHeight="1" x14ac:dyDescent="0.35">
      <c r="A83" s="633"/>
      <c r="B83" s="524" t="s">
        <v>1225</v>
      </c>
      <c r="C83" s="525">
        <v>2998994</v>
      </c>
      <c r="D83" s="525">
        <v>406643.86114699999</v>
      </c>
      <c r="E83" s="525">
        <v>3314445</v>
      </c>
      <c r="F83" s="525">
        <v>389618.59655292297</v>
      </c>
      <c r="G83" s="526">
        <v>1.10518560557307</v>
      </c>
      <c r="H83" s="526">
        <v>0.95813224735262204</v>
      </c>
      <c r="I83" s="400"/>
      <c r="J83" s="400"/>
      <c r="K83" s="400"/>
      <c r="L83" s="400"/>
      <c r="M83" s="400"/>
      <c r="N83" s="400"/>
      <c r="O83" s="400"/>
      <c r="P83" s="400"/>
      <c r="Q83" s="400"/>
      <c r="R83" s="400"/>
      <c r="S83" s="400"/>
      <c r="T83" s="400"/>
      <c r="U83" s="400"/>
      <c r="V83" s="400"/>
      <c r="W83" s="400"/>
      <c r="X83" s="400"/>
      <c r="Y83" s="400"/>
      <c r="Z83" s="400"/>
    </row>
    <row r="84" spans="1:26" ht="14.25" customHeight="1" x14ac:dyDescent="0.35">
      <c r="A84" s="527"/>
      <c r="B84" s="528"/>
      <c r="C84" s="529">
        <f t="shared" ref="C84:F84" si="10">SUM(C81:C82)</f>
        <v>2998994</v>
      </c>
      <c r="D84" s="529">
        <f t="shared" si="10"/>
        <v>406643.86114699999</v>
      </c>
      <c r="E84" s="529">
        <f t="shared" si="10"/>
        <v>3314445</v>
      </c>
      <c r="F84" s="529">
        <f t="shared" si="10"/>
        <v>389618.59655292268</v>
      </c>
      <c r="G84" s="530"/>
      <c r="H84" s="530"/>
      <c r="I84" s="400"/>
      <c r="J84" s="400"/>
      <c r="K84" s="400"/>
      <c r="L84" s="400"/>
      <c r="M84" s="400"/>
      <c r="N84" s="400"/>
      <c r="O84" s="400"/>
      <c r="P84" s="400"/>
      <c r="Q84" s="400"/>
      <c r="R84" s="400"/>
      <c r="S84" s="400"/>
      <c r="T84" s="400"/>
      <c r="U84" s="400"/>
      <c r="V84" s="400"/>
      <c r="W84" s="400"/>
      <c r="X84" s="400"/>
      <c r="Y84" s="400"/>
      <c r="Z84" s="400"/>
    </row>
    <row r="85" spans="1:26" ht="14.25" customHeight="1" x14ac:dyDescent="0.35">
      <c r="A85" s="674" t="s">
        <v>1367</v>
      </c>
      <c r="B85" s="520" t="s">
        <v>1352</v>
      </c>
      <c r="C85" s="522">
        <v>0</v>
      </c>
      <c r="D85" s="522">
        <v>0</v>
      </c>
      <c r="E85" s="522">
        <v>1092</v>
      </c>
      <c r="F85" s="522">
        <v>418.1644</v>
      </c>
      <c r="G85" s="523" t="e">
        <v>#DIV/0!</v>
      </c>
      <c r="H85" s="523" t="e">
        <v>#DIV/0!</v>
      </c>
      <c r="I85" s="400"/>
      <c r="J85" s="400"/>
      <c r="K85" s="400"/>
      <c r="L85" s="400"/>
      <c r="M85" s="400"/>
      <c r="N85" s="400"/>
      <c r="O85" s="400"/>
      <c r="P85" s="400"/>
      <c r="Q85" s="400"/>
      <c r="R85" s="400"/>
      <c r="S85" s="400"/>
      <c r="T85" s="400"/>
      <c r="U85" s="400"/>
      <c r="V85" s="400"/>
      <c r="W85" s="400"/>
      <c r="X85" s="400"/>
      <c r="Y85" s="400"/>
      <c r="Z85" s="400"/>
    </row>
    <row r="86" spans="1:26" ht="14.25" customHeight="1" x14ac:dyDescent="0.35">
      <c r="A86" s="548"/>
      <c r="B86" s="520" t="s">
        <v>1353</v>
      </c>
      <c r="C86" s="522">
        <v>0</v>
      </c>
      <c r="D86" s="522">
        <v>0</v>
      </c>
      <c r="E86" s="522">
        <v>264</v>
      </c>
      <c r="F86" s="522">
        <v>88.365909090909099</v>
      </c>
      <c r="G86" s="523" t="e">
        <v>#DIV/0!</v>
      </c>
      <c r="H86" s="523" t="e">
        <v>#DIV/0!</v>
      </c>
      <c r="I86" s="400"/>
      <c r="J86" s="400"/>
      <c r="K86" s="400"/>
      <c r="L86" s="400"/>
      <c r="M86" s="400"/>
      <c r="N86" s="400"/>
      <c r="O86" s="400"/>
      <c r="P86" s="400"/>
      <c r="Q86" s="400"/>
      <c r="R86" s="400"/>
      <c r="S86" s="400"/>
      <c r="T86" s="400"/>
      <c r="U86" s="400"/>
      <c r="V86" s="400"/>
      <c r="W86" s="400"/>
      <c r="X86" s="400"/>
      <c r="Y86" s="400"/>
      <c r="Z86" s="400"/>
    </row>
    <row r="87" spans="1:26" ht="14.25" customHeight="1" x14ac:dyDescent="0.35">
      <c r="A87" s="548"/>
      <c r="B87" s="520" t="s">
        <v>1354</v>
      </c>
      <c r="C87" s="522">
        <v>0</v>
      </c>
      <c r="D87" s="522">
        <v>0</v>
      </c>
      <c r="E87" s="522">
        <v>763</v>
      </c>
      <c r="F87" s="522">
        <v>252.201937924341</v>
      </c>
      <c r="G87" s="523" t="e">
        <v>#DIV/0!</v>
      </c>
      <c r="H87" s="523" t="e">
        <v>#DIV/0!</v>
      </c>
      <c r="I87" s="400"/>
      <c r="J87" s="400"/>
      <c r="K87" s="400"/>
      <c r="L87" s="400"/>
      <c r="M87" s="400"/>
      <c r="N87" s="400"/>
      <c r="O87" s="400"/>
      <c r="P87" s="400"/>
      <c r="Q87" s="400"/>
      <c r="R87" s="400"/>
      <c r="S87" s="400"/>
      <c r="T87" s="400"/>
      <c r="U87" s="400"/>
      <c r="V87" s="400"/>
      <c r="W87" s="400"/>
      <c r="X87" s="400"/>
      <c r="Y87" s="400"/>
      <c r="Z87" s="400"/>
    </row>
    <row r="88" spans="1:26" ht="14.25" customHeight="1" x14ac:dyDescent="0.35">
      <c r="A88" s="548"/>
      <c r="B88" s="520" t="s">
        <v>1355</v>
      </c>
      <c r="C88" s="522">
        <v>0</v>
      </c>
      <c r="D88" s="522">
        <v>0</v>
      </c>
      <c r="E88" s="522">
        <v>2119</v>
      </c>
      <c r="F88" s="522">
        <v>758.732247015251</v>
      </c>
      <c r="G88" s="523" t="e">
        <v>#DIV/0!</v>
      </c>
      <c r="H88" s="523" t="e">
        <v>#DIV/0!</v>
      </c>
      <c r="I88" s="400"/>
      <c r="J88" s="400"/>
      <c r="K88" s="400"/>
      <c r="L88" s="400"/>
      <c r="M88" s="400"/>
      <c r="N88" s="400"/>
      <c r="O88" s="400"/>
      <c r="P88" s="400"/>
      <c r="Q88" s="400"/>
      <c r="R88" s="400"/>
      <c r="S88" s="400"/>
      <c r="T88" s="400"/>
      <c r="U88" s="400"/>
      <c r="V88" s="400"/>
      <c r="W88" s="400"/>
      <c r="X88" s="400"/>
      <c r="Y88" s="400"/>
      <c r="Z88" s="400"/>
    </row>
    <row r="89" spans="1:26" ht="14.25" customHeight="1" x14ac:dyDescent="0.35">
      <c r="A89" s="548"/>
      <c r="B89" s="520" t="s">
        <v>1356</v>
      </c>
      <c r="C89" s="522">
        <v>930812</v>
      </c>
      <c r="D89" s="522">
        <v>49730.492724000003</v>
      </c>
      <c r="E89" s="522">
        <v>1033290</v>
      </c>
      <c r="F89" s="522">
        <v>51923.765476678898</v>
      </c>
      <c r="G89" s="523">
        <v>1.1100952716552901</v>
      </c>
      <c r="H89" s="523">
        <v>1.0441031775987299</v>
      </c>
      <c r="I89" s="400"/>
      <c r="J89" s="400"/>
      <c r="K89" s="400"/>
      <c r="L89" s="400"/>
      <c r="M89" s="400"/>
      <c r="N89" s="400"/>
      <c r="O89" s="400"/>
      <c r="P89" s="400"/>
      <c r="Q89" s="400"/>
      <c r="R89" s="400"/>
      <c r="S89" s="400"/>
      <c r="T89" s="400"/>
      <c r="U89" s="400"/>
      <c r="V89" s="400"/>
      <c r="W89" s="400"/>
      <c r="X89" s="400"/>
      <c r="Y89" s="400"/>
      <c r="Z89" s="400"/>
    </row>
    <row r="90" spans="1:26" ht="14.25" customHeight="1" x14ac:dyDescent="0.35">
      <c r="A90" s="633"/>
      <c r="B90" s="524" t="s">
        <v>1225</v>
      </c>
      <c r="C90" s="525">
        <v>930812</v>
      </c>
      <c r="D90" s="525">
        <v>49730.492724000003</v>
      </c>
      <c r="E90" s="525">
        <v>1035409</v>
      </c>
      <c r="F90" s="525">
        <v>52682.497723694098</v>
      </c>
      <c r="G90" s="526">
        <v>1.1123717786191001</v>
      </c>
      <c r="H90" s="526">
        <v>1.0593600593518699</v>
      </c>
      <c r="I90" s="400"/>
      <c r="J90" s="400"/>
      <c r="K90" s="400"/>
      <c r="L90" s="400"/>
      <c r="M90" s="400"/>
      <c r="N90" s="400"/>
      <c r="O90" s="400"/>
      <c r="P90" s="400"/>
      <c r="Q90" s="400"/>
      <c r="R90" s="400"/>
      <c r="S90" s="400"/>
      <c r="T90" s="400"/>
      <c r="U90" s="400"/>
      <c r="V90" s="400"/>
      <c r="W90" s="400"/>
      <c r="X90" s="400"/>
      <c r="Y90" s="400"/>
      <c r="Z90" s="400"/>
    </row>
    <row r="91" spans="1:26" ht="14.25" customHeight="1" x14ac:dyDescent="0.35">
      <c r="A91" s="527"/>
      <c r="B91" s="528"/>
      <c r="C91" s="529">
        <f t="shared" ref="C91:D91" si="11">SUM(C89)</f>
        <v>930812</v>
      </c>
      <c r="D91" s="529">
        <f t="shared" si="11"/>
        <v>49730.492724000003</v>
      </c>
      <c r="E91" s="529">
        <f t="shared" ref="E91:F91" si="12">SUM(E88:E89)</f>
        <v>1035409</v>
      </c>
      <c r="F91" s="529">
        <f t="shared" si="12"/>
        <v>52682.497723694149</v>
      </c>
      <c r="G91" s="530"/>
      <c r="H91" s="530"/>
      <c r="I91" s="400"/>
      <c r="J91" s="400"/>
      <c r="K91" s="400"/>
      <c r="L91" s="400"/>
      <c r="M91" s="400"/>
      <c r="N91" s="400"/>
      <c r="O91" s="400"/>
      <c r="P91" s="400"/>
      <c r="Q91" s="400"/>
      <c r="R91" s="400"/>
      <c r="S91" s="400"/>
      <c r="T91" s="400"/>
      <c r="U91" s="400"/>
      <c r="V91" s="400"/>
      <c r="W91" s="400"/>
      <c r="X91" s="400"/>
      <c r="Y91" s="400"/>
      <c r="Z91" s="400"/>
    </row>
    <row r="92" spans="1:26" ht="14.25" customHeight="1" x14ac:dyDescent="0.35">
      <c r="A92" s="674" t="s">
        <v>1368</v>
      </c>
      <c r="B92" s="520" t="s">
        <v>1352</v>
      </c>
      <c r="C92" s="522">
        <v>124935</v>
      </c>
      <c r="D92" s="522">
        <v>30327.555030799998</v>
      </c>
      <c r="E92" s="522">
        <v>114342</v>
      </c>
      <c r="F92" s="522">
        <v>35492.157341776801</v>
      </c>
      <c r="G92" s="523">
        <v>0.91521191019330095</v>
      </c>
      <c r="H92" s="523">
        <v>1.17029405455638</v>
      </c>
      <c r="I92" s="400"/>
      <c r="J92" s="400"/>
      <c r="K92" s="400"/>
      <c r="L92" s="400"/>
      <c r="M92" s="400"/>
      <c r="N92" s="400"/>
      <c r="O92" s="400"/>
      <c r="P92" s="400"/>
      <c r="Q92" s="400"/>
      <c r="R92" s="400"/>
      <c r="S92" s="400"/>
      <c r="T92" s="400"/>
      <c r="U92" s="400"/>
      <c r="V92" s="400"/>
      <c r="W92" s="400"/>
      <c r="X92" s="400"/>
      <c r="Y92" s="400"/>
      <c r="Z92" s="400"/>
    </row>
    <row r="93" spans="1:26" ht="14.25" customHeight="1" x14ac:dyDescent="0.35">
      <c r="A93" s="548"/>
      <c r="B93" s="520" t="s">
        <v>1353</v>
      </c>
      <c r="C93" s="522">
        <v>153658</v>
      </c>
      <c r="D93" s="522">
        <v>33899.253523500003</v>
      </c>
      <c r="E93" s="522">
        <v>138103</v>
      </c>
      <c r="F93" s="522">
        <v>37401.640154217603</v>
      </c>
      <c r="G93" s="523">
        <v>0.89876869411289995</v>
      </c>
      <c r="H93" s="523">
        <v>1.1033175148912799</v>
      </c>
      <c r="I93" s="400"/>
      <c r="J93" s="400"/>
      <c r="K93" s="400"/>
      <c r="L93" s="400"/>
      <c r="M93" s="400"/>
      <c r="N93" s="400"/>
      <c r="O93" s="400"/>
      <c r="P93" s="400"/>
      <c r="Q93" s="400"/>
      <c r="R93" s="400"/>
      <c r="S93" s="400"/>
      <c r="T93" s="400"/>
      <c r="U93" s="400"/>
      <c r="V93" s="400"/>
      <c r="W93" s="400"/>
      <c r="X93" s="400"/>
      <c r="Y93" s="400"/>
      <c r="Z93" s="400"/>
    </row>
    <row r="94" spans="1:26" ht="14.25" customHeight="1" x14ac:dyDescent="0.35">
      <c r="A94" s="548"/>
      <c r="B94" s="520" t="s">
        <v>1354</v>
      </c>
      <c r="C94" s="522">
        <v>510335</v>
      </c>
      <c r="D94" s="522">
        <v>137033.581141</v>
      </c>
      <c r="E94" s="522">
        <v>637229</v>
      </c>
      <c r="F94" s="522">
        <v>157060.70263587299</v>
      </c>
      <c r="G94" s="523">
        <v>1.2486484368111099</v>
      </c>
      <c r="H94" s="523">
        <v>1.14614754520839</v>
      </c>
      <c r="I94" s="400"/>
      <c r="J94" s="400"/>
      <c r="K94" s="400"/>
      <c r="L94" s="400"/>
      <c r="M94" s="400"/>
      <c r="N94" s="400"/>
      <c r="O94" s="400"/>
      <c r="P94" s="400"/>
      <c r="Q94" s="400"/>
      <c r="R94" s="400"/>
      <c r="S94" s="400"/>
      <c r="T94" s="400"/>
      <c r="U94" s="400"/>
      <c r="V94" s="400"/>
      <c r="W94" s="400"/>
      <c r="X94" s="400"/>
      <c r="Y94" s="400"/>
      <c r="Z94" s="400"/>
    </row>
    <row r="95" spans="1:26" ht="14.25" customHeight="1" x14ac:dyDescent="0.35">
      <c r="A95" s="548"/>
      <c r="B95" s="520" t="s">
        <v>1355</v>
      </c>
      <c r="C95" s="522">
        <v>788928</v>
      </c>
      <c r="D95" s="522">
        <v>201260.38969529999</v>
      </c>
      <c r="E95" s="522">
        <v>889674</v>
      </c>
      <c r="F95" s="522">
        <v>229954.50013186701</v>
      </c>
      <c r="G95" s="523">
        <v>1.12769986614748</v>
      </c>
      <c r="H95" s="523">
        <v>1.14257207034136</v>
      </c>
      <c r="I95" s="400"/>
      <c r="J95" s="400"/>
      <c r="K95" s="400"/>
      <c r="L95" s="400"/>
      <c r="M95" s="400"/>
      <c r="N95" s="400"/>
      <c r="O95" s="400"/>
      <c r="P95" s="400"/>
      <c r="Q95" s="400"/>
      <c r="R95" s="400"/>
      <c r="S95" s="400"/>
      <c r="T95" s="400"/>
      <c r="U95" s="400"/>
      <c r="V95" s="400"/>
      <c r="W95" s="400"/>
      <c r="X95" s="400"/>
      <c r="Y95" s="400"/>
      <c r="Z95" s="400"/>
    </row>
    <row r="96" spans="1:26" ht="14.25" customHeight="1" x14ac:dyDescent="0.35">
      <c r="A96" s="548"/>
      <c r="B96" s="520" t="s">
        <v>1356</v>
      </c>
      <c r="C96" s="522">
        <v>0</v>
      </c>
      <c r="D96" s="522">
        <v>0</v>
      </c>
      <c r="E96" s="522">
        <v>27868</v>
      </c>
      <c r="F96" s="522">
        <v>1365.2185646381599</v>
      </c>
      <c r="G96" s="523" t="e">
        <v>#DIV/0!</v>
      </c>
      <c r="H96" s="523" t="e">
        <v>#DIV/0!</v>
      </c>
      <c r="I96" s="400"/>
      <c r="J96" s="400"/>
      <c r="K96" s="400"/>
      <c r="L96" s="400"/>
      <c r="M96" s="400"/>
      <c r="N96" s="400"/>
      <c r="O96" s="400"/>
      <c r="P96" s="400"/>
      <c r="Q96" s="400"/>
      <c r="R96" s="400"/>
      <c r="S96" s="400"/>
      <c r="T96" s="400"/>
      <c r="U96" s="400"/>
      <c r="V96" s="400"/>
      <c r="W96" s="400"/>
      <c r="X96" s="400"/>
      <c r="Y96" s="400"/>
      <c r="Z96" s="400"/>
    </row>
    <row r="97" spans="1:26" ht="14.25" customHeight="1" x14ac:dyDescent="0.35">
      <c r="A97" s="633"/>
      <c r="B97" s="524" t="s">
        <v>1225</v>
      </c>
      <c r="C97" s="525">
        <v>788928</v>
      </c>
      <c r="D97" s="525">
        <v>201260.38969529999</v>
      </c>
      <c r="E97" s="525">
        <v>917542</v>
      </c>
      <c r="F97" s="525">
        <v>231319.71869650501</v>
      </c>
      <c r="G97" s="526">
        <v>1.1630237486817601</v>
      </c>
      <c r="H97" s="526">
        <v>1.1493554148767899</v>
      </c>
      <c r="I97" s="400"/>
      <c r="J97" s="400"/>
      <c r="K97" s="400"/>
      <c r="L97" s="400"/>
      <c r="M97" s="400"/>
      <c r="N97" s="400"/>
      <c r="O97" s="400"/>
      <c r="P97" s="400"/>
      <c r="Q97" s="400"/>
      <c r="R97" s="400"/>
      <c r="S97" s="400"/>
      <c r="T97" s="400"/>
      <c r="U97" s="400"/>
      <c r="V97" s="400"/>
      <c r="W97" s="400"/>
      <c r="X97" s="400"/>
      <c r="Y97" s="400"/>
      <c r="Z97" s="400"/>
    </row>
    <row r="98" spans="1:26" ht="14.25" customHeight="1" x14ac:dyDescent="0.35">
      <c r="A98" s="527"/>
      <c r="B98" s="528"/>
      <c r="C98" s="529">
        <f t="shared" ref="C98:D98" si="13">C95</f>
        <v>788928</v>
      </c>
      <c r="D98" s="529">
        <f t="shared" si="13"/>
        <v>201260.38969529999</v>
      </c>
      <c r="E98" s="529">
        <f t="shared" ref="E98:F98" si="14">SUM(E95:E96)</f>
        <v>917542</v>
      </c>
      <c r="F98" s="529">
        <f t="shared" si="14"/>
        <v>231319.71869650518</v>
      </c>
      <c r="G98" s="530"/>
      <c r="H98" s="530"/>
      <c r="I98" s="400"/>
      <c r="J98" s="400"/>
      <c r="K98" s="400"/>
      <c r="L98" s="400"/>
      <c r="M98" s="400"/>
      <c r="N98" s="400"/>
      <c r="O98" s="400"/>
      <c r="P98" s="400"/>
      <c r="Q98" s="400"/>
      <c r="R98" s="400"/>
      <c r="S98" s="400"/>
      <c r="T98" s="400"/>
      <c r="U98" s="400"/>
      <c r="V98" s="400"/>
      <c r="W98" s="400"/>
      <c r="X98" s="400"/>
      <c r="Y98" s="400"/>
      <c r="Z98" s="400"/>
    </row>
    <row r="99" spans="1:26" ht="14.25" customHeight="1" x14ac:dyDescent="0.35">
      <c r="A99" s="674" t="s">
        <v>1369</v>
      </c>
      <c r="B99" s="520" t="s">
        <v>1352</v>
      </c>
      <c r="C99" s="522">
        <v>59728</v>
      </c>
      <c r="D99" s="522">
        <v>17266.6141092</v>
      </c>
      <c r="E99" s="522">
        <v>56724</v>
      </c>
      <c r="F99" s="522">
        <v>18628.761669662301</v>
      </c>
      <c r="G99" s="523">
        <v>0.94970533083311004</v>
      </c>
      <c r="H99" s="523">
        <v>1.0788890949810801</v>
      </c>
      <c r="I99" s="400"/>
      <c r="J99" s="400"/>
      <c r="K99" s="400"/>
      <c r="L99" s="400"/>
      <c r="M99" s="400"/>
      <c r="N99" s="400"/>
      <c r="O99" s="400"/>
      <c r="P99" s="400"/>
      <c r="Q99" s="400"/>
      <c r="R99" s="400"/>
      <c r="S99" s="400"/>
      <c r="T99" s="400"/>
      <c r="U99" s="400"/>
      <c r="V99" s="400"/>
      <c r="W99" s="400"/>
      <c r="X99" s="400"/>
      <c r="Y99" s="400"/>
      <c r="Z99" s="400"/>
    </row>
    <row r="100" spans="1:26" ht="14.25" customHeight="1" x14ac:dyDescent="0.35">
      <c r="A100" s="548"/>
      <c r="B100" s="520" t="s">
        <v>1353</v>
      </c>
      <c r="C100" s="522">
        <v>48354</v>
      </c>
      <c r="D100" s="522">
        <v>12961.592226500001</v>
      </c>
      <c r="E100" s="522">
        <v>44604</v>
      </c>
      <c r="F100" s="522">
        <v>13559.090590962</v>
      </c>
      <c r="G100" s="523">
        <v>0.922446953716342</v>
      </c>
      <c r="H100" s="523">
        <v>1.0460976054500799</v>
      </c>
      <c r="I100" s="400"/>
      <c r="J100" s="400"/>
      <c r="K100" s="400"/>
      <c r="L100" s="400"/>
      <c r="M100" s="400"/>
      <c r="N100" s="400"/>
      <c r="O100" s="400"/>
      <c r="P100" s="400"/>
      <c r="Q100" s="400"/>
      <c r="R100" s="400"/>
      <c r="S100" s="400"/>
      <c r="T100" s="400"/>
      <c r="U100" s="400"/>
      <c r="V100" s="400"/>
      <c r="W100" s="400"/>
      <c r="X100" s="400"/>
      <c r="Y100" s="400"/>
      <c r="Z100" s="400"/>
    </row>
    <row r="101" spans="1:26" ht="14.25" customHeight="1" x14ac:dyDescent="0.35">
      <c r="A101" s="548"/>
      <c r="B101" s="520" t="s">
        <v>1354</v>
      </c>
      <c r="C101" s="522">
        <v>240597</v>
      </c>
      <c r="D101" s="522">
        <v>79553.351758999997</v>
      </c>
      <c r="E101" s="522">
        <v>304338</v>
      </c>
      <c r="F101" s="522">
        <v>79131.652313064202</v>
      </c>
      <c r="G101" s="523">
        <v>1.2649284903801801</v>
      </c>
      <c r="H101" s="523">
        <v>0.99469916180008</v>
      </c>
      <c r="I101" s="400"/>
      <c r="J101" s="400"/>
      <c r="K101" s="400"/>
      <c r="L101" s="400"/>
      <c r="M101" s="400"/>
      <c r="N101" s="400"/>
      <c r="O101" s="400"/>
      <c r="P101" s="400"/>
      <c r="Q101" s="400"/>
      <c r="R101" s="400"/>
      <c r="S101" s="400"/>
      <c r="T101" s="400"/>
      <c r="U101" s="400"/>
      <c r="V101" s="400"/>
      <c r="W101" s="400"/>
      <c r="X101" s="400"/>
      <c r="Y101" s="400"/>
      <c r="Z101" s="400"/>
    </row>
    <row r="102" spans="1:26" ht="14.25" customHeight="1" x14ac:dyDescent="0.35">
      <c r="A102" s="548"/>
      <c r="B102" s="520" t="s">
        <v>1355</v>
      </c>
      <c r="C102" s="522">
        <v>348679</v>
      </c>
      <c r="D102" s="522">
        <v>109781.5580947</v>
      </c>
      <c r="E102" s="522">
        <v>405666</v>
      </c>
      <c r="F102" s="522">
        <v>111319.504573689</v>
      </c>
      <c r="G102" s="523">
        <v>1.1634368573960601</v>
      </c>
      <c r="H102" s="523">
        <v>1.01400915149758</v>
      </c>
      <c r="I102" s="400"/>
      <c r="J102" s="400"/>
      <c r="K102" s="400"/>
      <c r="L102" s="400"/>
      <c r="M102" s="400"/>
      <c r="N102" s="400"/>
      <c r="O102" s="400"/>
      <c r="P102" s="400"/>
      <c r="Q102" s="400"/>
      <c r="R102" s="400"/>
      <c r="S102" s="400"/>
      <c r="T102" s="400"/>
      <c r="U102" s="400"/>
      <c r="V102" s="400"/>
      <c r="W102" s="400"/>
      <c r="X102" s="400"/>
      <c r="Y102" s="400"/>
      <c r="Z102" s="400"/>
    </row>
    <row r="103" spans="1:26" ht="14.25" customHeight="1" x14ac:dyDescent="0.35">
      <c r="A103" s="548"/>
      <c r="B103" s="520" t="s">
        <v>1356</v>
      </c>
      <c r="C103" s="522">
        <v>489734.408</v>
      </c>
      <c r="D103" s="522">
        <v>29405.977999999999</v>
      </c>
      <c r="E103" s="522">
        <v>306058</v>
      </c>
      <c r="F103" s="522">
        <v>21548.796654335401</v>
      </c>
      <c r="G103" s="523">
        <v>0.62494689978981399</v>
      </c>
      <c r="H103" s="523">
        <v>0.732803263823955</v>
      </c>
      <c r="I103" s="400"/>
      <c r="J103" s="400"/>
      <c r="K103" s="400"/>
      <c r="L103" s="400"/>
      <c r="M103" s="400"/>
      <c r="N103" s="400"/>
      <c r="O103" s="400"/>
      <c r="P103" s="400"/>
      <c r="Q103" s="400"/>
      <c r="R103" s="400"/>
      <c r="S103" s="400"/>
      <c r="T103" s="400"/>
      <c r="U103" s="400"/>
      <c r="V103" s="400"/>
      <c r="W103" s="400"/>
      <c r="X103" s="400"/>
      <c r="Y103" s="400"/>
      <c r="Z103" s="400"/>
    </row>
    <row r="104" spans="1:26" ht="14.25" customHeight="1" x14ac:dyDescent="0.35">
      <c r="A104" s="633"/>
      <c r="B104" s="524" t="s">
        <v>1225</v>
      </c>
      <c r="C104" s="525">
        <v>838413.40800000005</v>
      </c>
      <c r="D104" s="525">
        <v>139187.53609469999</v>
      </c>
      <c r="E104" s="525">
        <v>711724</v>
      </c>
      <c r="F104" s="525">
        <v>132868.30122802401</v>
      </c>
      <c r="G104" s="526">
        <v>0.84889386692632696</v>
      </c>
      <c r="H104" s="526">
        <v>0.95459913262365303</v>
      </c>
      <c r="I104" s="400"/>
      <c r="J104" s="400"/>
      <c r="K104" s="400"/>
      <c r="L104" s="400"/>
      <c r="M104" s="400"/>
      <c r="N104" s="400"/>
      <c r="O104" s="400"/>
      <c r="P104" s="400"/>
      <c r="Q104" s="400"/>
      <c r="R104" s="400"/>
      <c r="S104" s="400"/>
      <c r="T104" s="400"/>
      <c r="U104" s="400"/>
      <c r="V104" s="400"/>
      <c r="W104" s="400"/>
      <c r="X104" s="400"/>
      <c r="Y104" s="400"/>
      <c r="Z104" s="400"/>
    </row>
    <row r="105" spans="1:26" ht="14.25" customHeight="1" x14ac:dyDescent="0.35">
      <c r="A105" s="527"/>
      <c r="B105" s="528"/>
      <c r="C105" s="529">
        <f t="shared" ref="C105:F105" si="15">SUM(C102:C103)</f>
        <v>838413.40800000005</v>
      </c>
      <c r="D105" s="529">
        <f t="shared" si="15"/>
        <v>139187.53609469999</v>
      </c>
      <c r="E105" s="529">
        <f t="shared" si="15"/>
        <v>711724</v>
      </c>
      <c r="F105" s="529">
        <f t="shared" si="15"/>
        <v>132868.30122802441</v>
      </c>
      <c r="G105" s="530"/>
      <c r="H105" s="530"/>
      <c r="I105" s="400"/>
      <c r="J105" s="400"/>
      <c r="K105" s="400"/>
      <c r="L105" s="400"/>
      <c r="M105" s="400"/>
      <c r="N105" s="400"/>
      <c r="O105" s="400"/>
      <c r="P105" s="400"/>
      <c r="Q105" s="400"/>
      <c r="R105" s="400"/>
      <c r="S105" s="400"/>
      <c r="T105" s="400"/>
      <c r="U105" s="400"/>
      <c r="V105" s="400"/>
      <c r="W105" s="400"/>
      <c r="X105" s="400"/>
      <c r="Y105" s="400"/>
      <c r="Z105" s="400"/>
    </row>
    <row r="106" spans="1:26" ht="14.25" customHeight="1" x14ac:dyDescent="0.35">
      <c r="A106" s="674" t="s">
        <v>1370</v>
      </c>
      <c r="B106" s="520" t="s">
        <v>1352</v>
      </c>
      <c r="C106" s="522">
        <v>362311</v>
      </c>
      <c r="D106" s="522">
        <v>95134.728067999997</v>
      </c>
      <c r="E106" s="522">
        <v>359086</v>
      </c>
      <c r="F106" s="522">
        <v>102792.35341143901</v>
      </c>
      <c r="G106" s="523">
        <v>0.991098807378192</v>
      </c>
      <c r="H106" s="523">
        <v>1.0804924289894</v>
      </c>
      <c r="I106" s="400"/>
      <c r="J106" s="400"/>
      <c r="K106" s="400"/>
      <c r="L106" s="400"/>
      <c r="M106" s="400"/>
      <c r="N106" s="400"/>
      <c r="O106" s="400"/>
      <c r="P106" s="400"/>
      <c r="Q106" s="400"/>
      <c r="R106" s="400"/>
      <c r="S106" s="400"/>
      <c r="T106" s="400"/>
      <c r="U106" s="400"/>
      <c r="V106" s="400"/>
      <c r="W106" s="400"/>
      <c r="X106" s="400"/>
      <c r="Y106" s="400"/>
      <c r="Z106" s="400"/>
    </row>
    <row r="107" spans="1:26" ht="14.25" customHeight="1" x14ac:dyDescent="0.35">
      <c r="A107" s="548"/>
      <c r="B107" s="520" t="s">
        <v>1353</v>
      </c>
      <c r="C107" s="522">
        <v>673230</v>
      </c>
      <c r="D107" s="522">
        <v>173000.41096899999</v>
      </c>
      <c r="E107" s="522">
        <v>650656</v>
      </c>
      <c r="F107" s="522">
        <v>167054.30865427101</v>
      </c>
      <c r="G107" s="523">
        <v>0.96646911159633397</v>
      </c>
      <c r="H107" s="523">
        <v>0.96562954803734602</v>
      </c>
      <c r="I107" s="400"/>
      <c r="J107" s="400"/>
      <c r="K107" s="400"/>
      <c r="L107" s="400"/>
      <c r="M107" s="400"/>
      <c r="N107" s="400"/>
      <c r="O107" s="400"/>
      <c r="P107" s="400"/>
      <c r="Q107" s="400"/>
      <c r="R107" s="400"/>
      <c r="S107" s="400"/>
      <c r="T107" s="400"/>
      <c r="U107" s="400"/>
      <c r="V107" s="400"/>
      <c r="W107" s="400"/>
      <c r="X107" s="400"/>
      <c r="Y107" s="400"/>
      <c r="Z107" s="400"/>
    </row>
    <row r="108" spans="1:26" ht="14.25" customHeight="1" x14ac:dyDescent="0.35">
      <c r="A108" s="548"/>
      <c r="B108" s="520" t="s">
        <v>1354</v>
      </c>
      <c r="C108" s="522">
        <v>1967445</v>
      </c>
      <c r="D108" s="522">
        <v>420400.1349</v>
      </c>
      <c r="E108" s="522">
        <v>1952618</v>
      </c>
      <c r="F108" s="522">
        <v>398971.93971780897</v>
      </c>
      <c r="G108" s="523">
        <v>0.99246382999270599</v>
      </c>
      <c r="H108" s="523">
        <v>0.94902904779683805</v>
      </c>
      <c r="I108" s="400"/>
      <c r="J108" s="400"/>
      <c r="K108" s="400"/>
      <c r="L108" s="400"/>
      <c r="M108" s="400"/>
      <c r="N108" s="400"/>
      <c r="O108" s="400"/>
      <c r="P108" s="400"/>
      <c r="Q108" s="400"/>
      <c r="R108" s="400"/>
      <c r="S108" s="400"/>
      <c r="T108" s="400"/>
      <c r="U108" s="400"/>
      <c r="V108" s="400"/>
      <c r="W108" s="400"/>
      <c r="X108" s="400"/>
      <c r="Y108" s="400"/>
      <c r="Z108" s="400"/>
    </row>
    <row r="109" spans="1:26" ht="14.25" customHeight="1" x14ac:dyDescent="0.35">
      <c r="A109" s="548"/>
      <c r="B109" s="520" t="s">
        <v>1355</v>
      </c>
      <c r="C109" s="522">
        <v>3002986</v>
      </c>
      <c r="D109" s="522">
        <v>688535.27393699996</v>
      </c>
      <c r="E109" s="522">
        <v>2962360</v>
      </c>
      <c r="F109" s="522">
        <v>668818.60178351903</v>
      </c>
      <c r="G109" s="523">
        <v>0.98647146540143704</v>
      </c>
      <c r="H109" s="523">
        <v>0.97136432525708905</v>
      </c>
      <c r="I109" s="400"/>
      <c r="J109" s="400"/>
      <c r="K109" s="400"/>
      <c r="L109" s="400"/>
      <c r="M109" s="400"/>
      <c r="N109" s="400"/>
      <c r="O109" s="400"/>
      <c r="P109" s="400"/>
      <c r="Q109" s="400"/>
      <c r="R109" s="400"/>
      <c r="S109" s="400"/>
      <c r="T109" s="400"/>
      <c r="U109" s="400"/>
      <c r="V109" s="400"/>
      <c r="W109" s="400"/>
      <c r="X109" s="400"/>
      <c r="Y109" s="400"/>
      <c r="Z109" s="400"/>
    </row>
    <row r="110" spans="1:26" ht="14.25" customHeight="1" x14ac:dyDescent="0.35">
      <c r="A110" s="548"/>
      <c r="B110" s="520" t="s">
        <v>1356</v>
      </c>
      <c r="C110" s="522">
        <v>2554161</v>
      </c>
      <c r="D110" s="522">
        <v>108287.005724</v>
      </c>
      <c r="E110" s="529">
        <v>3273713</v>
      </c>
      <c r="F110" s="529">
        <v>137670.28152078399</v>
      </c>
      <c r="G110" s="523">
        <v>1.28171755813357</v>
      </c>
      <c r="H110" s="523">
        <v>1.2713462765022401</v>
      </c>
      <c r="I110" s="400"/>
      <c r="J110" s="400"/>
      <c r="K110" s="400"/>
      <c r="L110" s="400"/>
      <c r="M110" s="400"/>
      <c r="N110" s="400"/>
      <c r="O110" s="400"/>
      <c r="P110" s="400"/>
      <c r="Q110" s="400"/>
      <c r="R110" s="400"/>
      <c r="S110" s="400"/>
      <c r="T110" s="400"/>
      <c r="U110" s="400"/>
      <c r="V110" s="400"/>
      <c r="W110" s="400"/>
      <c r="X110" s="400"/>
      <c r="Y110" s="400"/>
      <c r="Z110" s="400"/>
    </row>
    <row r="111" spans="1:26" ht="14.25" customHeight="1" x14ac:dyDescent="0.35">
      <c r="A111" s="633"/>
      <c r="B111" s="524" t="s">
        <v>1225</v>
      </c>
      <c r="C111" s="525">
        <v>5557147</v>
      </c>
      <c r="D111" s="525">
        <v>796822.27966100001</v>
      </c>
      <c r="E111" s="533"/>
      <c r="F111" s="525">
        <v>806488.88330430305</v>
      </c>
      <c r="G111" s="526">
        <v>1.1221716826997701</v>
      </c>
      <c r="H111" s="526">
        <v>1.01213144246847</v>
      </c>
      <c r="I111" s="400"/>
      <c r="J111" s="400"/>
      <c r="K111" s="400"/>
      <c r="L111" s="400"/>
      <c r="M111" s="400"/>
      <c r="N111" s="400"/>
      <c r="O111" s="400"/>
      <c r="P111" s="400"/>
      <c r="Q111" s="400"/>
      <c r="R111" s="400"/>
      <c r="S111" s="400"/>
      <c r="T111" s="400"/>
      <c r="U111" s="400"/>
      <c r="V111" s="400"/>
      <c r="W111" s="400"/>
      <c r="X111" s="400"/>
      <c r="Y111" s="400"/>
      <c r="Z111" s="400"/>
    </row>
    <row r="112" spans="1:26" ht="14.25" customHeight="1" x14ac:dyDescent="0.35">
      <c r="A112" s="527"/>
      <c r="B112" s="528"/>
      <c r="C112" s="529">
        <f t="shared" ref="C112:D112" si="16">C105+C98+C91+C84</f>
        <v>5557147.4079999998</v>
      </c>
      <c r="D112" s="529">
        <f t="shared" si="16"/>
        <v>796822.27966100001</v>
      </c>
      <c r="E112" s="534">
        <f>E84+E91+E98+E105</f>
        <v>5979120</v>
      </c>
      <c r="F112" s="529">
        <f>F105+F98+F91+F84</f>
        <v>806489.11420114641</v>
      </c>
      <c r="G112" s="530"/>
      <c r="H112" s="530"/>
      <c r="I112" s="400"/>
      <c r="J112" s="400"/>
      <c r="K112" s="400"/>
      <c r="L112" s="400"/>
      <c r="M112" s="400"/>
      <c r="N112" s="400"/>
      <c r="O112" s="400"/>
      <c r="P112" s="400"/>
      <c r="Q112" s="400"/>
      <c r="R112" s="400"/>
      <c r="S112" s="400"/>
      <c r="T112" s="400"/>
      <c r="U112" s="400"/>
      <c r="V112" s="400"/>
      <c r="W112" s="400"/>
      <c r="X112" s="400"/>
      <c r="Y112" s="400"/>
      <c r="Z112" s="400"/>
    </row>
    <row r="113" spans="1:26" ht="14.25" customHeight="1" x14ac:dyDescent="0.35">
      <c r="A113" s="674" t="s">
        <v>1371</v>
      </c>
      <c r="B113" s="520" t="s">
        <v>1352</v>
      </c>
      <c r="C113" s="522">
        <v>8023358</v>
      </c>
      <c r="D113" s="522">
        <v>3111123.0803172002</v>
      </c>
      <c r="E113" s="522">
        <v>8012695</v>
      </c>
      <c r="F113" s="522">
        <v>2948355.3174745999</v>
      </c>
      <c r="G113" s="523">
        <v>0.99867100533218101</v>
      </c>
      <c r="H113" s="523">
        <v>0.94768199179506296</v>
      </c>
      <c r="I113" s="400"/>
      <c r="J113" s="400"/>
      <c r="K113" s="400"/>
      <c r="L113" s="400"/>
      <c r="M113" s="400"/>
      <c r="N113" s="400"/>
      <c r="O113" s="400"/>
      <c r="P113" s="400"/>
      <c r="Q113" s="400"/>
      <c r="R113" s="400"/>
      <c r="S113" s="400"/>
      <c r="T113" s="400"/>
      <c r="U113" s="400"/>
      <c r="V113" s="400"/>
      <c r="W113" s="400"/>
      <c r="X113" s="400"/>
      <c r="Y113" s="400"/>
      <c r="Z113" s="400"/>
    </row>
    <row r="114" spans="1:26" ht="14.25" customHeight="1" x14ac:dyDescent="0.35">
      <c r="A114" s="548"/>
      <c r="B114" s="520" t="s">
        <v>1353</v>
      </c>
      <c r="C114" s="522">
        <v>4786430</v>
      </c>
      <c r="D114" s="522">
        <v>1499522.9543830701</v>
      </c>
      <c r="E114" s="522">
        <v>4180378</v>
      </c>
      <c r="F114" s="522">
        <v>1393293.161077</v>
      </c>
      <c r="G114" s="523">
        <v>0.873381204781016</v>
      </c>
      <c r="H114" s="523">
        <v>0.92915760776081602</v>
      </c>
      <c r="I114" s="400"/>
      <c r="J114" s="400"/>
      <c r="K114" s="400"/>
      <c r="L114" s="400"/>
      <c r="M114" s="400"/>
      <c r="N114" s="400"/>
      <c r="O114" s="400"/>
      <c r="P114" s="400"/>
      <c r="Q114" s="400"/>
      <c r="R114" s="400"/>
      <c r="S114" s="400"/>
      <c r="T114" s="400"/>
      <c r="U114" s="400"/>
      <c r="V114" s="400"/>
      <c r="W114" s="400"/>
      <c r="X114" s="400"/>
      <c r="Y114" s="400"/>
      <c r="Z114" s="400"/>
    </row>
    <row r="115" spans="1:26" ht="14.25" customHeight="1" x14ac:dyDescent="0.35">
      <c r="A115" s="548"/>
      <c r="B115" s="520" t="s">
        <v>1354</v>
      </c>
      <c r="C115" s="522">
        <v>18887106</v>
      </c>
      <c r="D115" s="522">
        <v>7718609.4353660699</v>
      </c>
      <c r="E115" s="522">
        <v>19657210</v>
      </c>
      <c r="F115" s="522">
        <v>7699205.4296386698</v>
      </c>
      <c r="G115" s="523">
        <v>1.04077406035631</v>
      </c>
      <c r="H115" s="523">
        <v>0.99748607493488495</v>
      </c>
      <c r="I115" s="400"/>
      <c r="J115" s="400"/>
      <c r="K115" s="400"/>
      <c r="L115" s="400"/>
      <c r="M115" s="400"/>
      <c r="N115" s="400"/>
      <c r="O115" s="400"/>
      <c r="P115" s="400"/>
      <c r="Q115" s="400"/>
      <c r="R115" s="400"/>
      <c r="S115" s="400"/>
      <c r="T115" s="400"/>
      <c r="U115" s="400"/>
      <c r="V115" s="400"/>
      <c r="W115" s="400"/>
      <c r="X115" s="400"/>
      <c r="Y115" s="400"/>
      <c r="Z115" s="400"/>
    </row>
    <row r="116" spans="1:26" ht="14.25" customHeight="1" x14ac:dyDescent="0.35">
      <c r="A116" s="548"/>
      <c r="B116" s="520" t="s">
        <v>1355</v>
      </c>
      <c r="C116" s="522">
        <v>31696894</v>
      </c>
      <c r="D116" s="522">
        <v>12329255.4700663</v>
      </c>
      <c r="E116" s="522">
        <v>31850283</v>
      </c>
      <c r="F116" s="522">
        <v>12040853.908190301</v>
      </c>
      <c r="G116" s="523">
        <v>1.0048392438703899</v>
      </c>
      <c r="H116" s="523">
        <v>0.976608355421277</v>
      </c>
      <c r="I116" s="400"/>
      <c r="J116" s="400"/>
      <c r="K116" s="400"/>
      <c r="L116" s="400"/>
      <c r="M116" s="400"/>
      <c r="N116" s="400"/>
      <c r="O116" s="400"/>
      <c r="P116" s="400"/>
      <c r="Q116" s="400"/>
      <c r="R116" s="400"/>
      <c r="S116" s="400"/>
      <c r="T116" s="400"/>
      <c r="U116" s="400"/>
      <c r="V116" s="400"/>
      <c r="W116" s="400"/>
      <c r="X116" s="400"/>
      <c r="Y116" s="400"/>
      <c r="Z116" s="400"/>
    </row>
    <row r="117" spans="1:26" ht="14.25" customHeight="1" x14ac:dyDescent="0.35">
      <c r="A117" s="548"/>
      <c r="B117" s="520" t="s">
        <v>1356</v>
      </c>
      <c r="C117" s="522">
        <v>40572844</v>
      </c>
      <c r="D117" s="522">
        <v>2749020.0768563999</v>
      </c>
      <c r="E117" s="529">
        <v>39026306</v>
      </c>
      <c r="F117" s="529">
        <v>2609689.4143927898</v>
      </c>
      <c r="G117" s="523">
        <v>0.96188243545362495</v>
      </c>
      <c r="H117" s="523">
        <v>0.94931624412763804</v>
      </c>
      <c r="I117" s="400"/>
      <c r="J117" s="400"/>
      <c r="K117" s="400"/>
      <c r="L117" s="400"/>
      <c r="M117" s="400"/>
      <c r="N117" s="400"/>
      <c r="O117" s="400"/>
      <c r="P117" s="400"/>
      <c r="Q117" s="400"/>
      <c r="R117" s="400"/>
      <c r="S117" s="400"/>
      <c r="T117" s="400"/>
      <c r="U117" s="400"/>
      <c r="V117" s="400"/>
      <c r="W117" s="400"/>
      <c r="X117" s="400"/>
      <c r="Y117" s="400"/>
      <c r="Z117" s="400"/>
    </row>
    <row r="118" spans="1:26" ht="14.25" customHeight="1" x14ac:dyDescent="0.35">
      <c r="A118" s="633"/>
      <c r="B118" s="524" t="s">
        <v>1225</v>
      </c>
      <c r="C118" s="525">
        <v>72269738</v>
      </c>
      <c r="D118" s="525">
        <v>15078275.5469227</v>
      </c>
      <c r="E118" s="525"/>
      <c r="F118" s="525">
        <v>14650543.3225831</v>
      </c>
      <c r="G118" s="526">
        <v>0.98072292720917298</v>
      </c>
      <c r="H118" s="526">
        <v>0.97163255022044104</v>
      </c>
      <c r="I118" s="400"/>
      <c r="J118" s="400"/>
      <c r="K118" s="400"/>
      <c r="L118" s="400"/>
      <c r="M118" s="400"/>
      <c r="N118" s="400"/>
      <c r="O118" s="400"/>
      <c r="P118" s="400"/>
      <c r="Q118" s="400"/>
      <c r="R118" s="400"/>
      <c r="S118" s="400"/>
      <c r="T118" s="400"/>
      <c r="U118" s="400"/>
      <c r="V118" s="400"/>
      <c r="W118" s="400"/>
      <c r="X118" s="400"/>
      <c r="Y118" s="400"/>
      <c r="Z118" s="400"/>
    </row>
    <row r="119" spans="1:26" ht="14.25" customHeight="1" x14ac:dyDescent="0.35">
      <c r="A119" s="400"/>
      <c r="B119" s="535"/>
      <c r="C119" s="536">
        <f t="shared" ref="C119:F119" si="17">C112+C77</f>
        <v>72269738.407999992</v>
      </c>
      <c r="D119" s="536">
        <f t="shared" si="17"/>
        <v>15078275.54692273</v>
      </c>
      <c r="E119" s="537">
        <f t="shared" si="17"/>
        <v>70876531</v>
      </c>
      <c r="F119" s="536">
        <f t="shared" si="17"/>
        <v>14650542.805479903</v>
      </c>
      <c r="G119" s="535"/>
      <c r="H119" s="400"/>
      <c r="I119" s="400"/>
      <c r="J119" s="400"/>
      <c r="K119" s="400"/>
      <c r="L119" s="400"/>
      <c r="M119" s="400"/>
      <c r="N119" s="400"/>
      <c r="O119" s="400"/>
      <c r="P119" s="400"/>
      <c r="Q119" s="400"/>
      <c r="R119" s="400"/>
      <c r="S119" s="400"/>
      <c r="T119" s="400"/>
      <c r="U119" s="400"/>
      <c r="V119" s="400"/>
      <c r="W119" s="400"/>
      <c r="X119" s="400"/>
      <c r="Y119" s="400"/>
      <c r="Z119" s="400"/>
    </row>
    <row r="120" spans="1:26" ht="14.25" customHeight="1" x14ac:dyDescent="0.35">
      <c r="A120" s="400"/>
      <c r="B120" s="400"/>
      <c r="C120" s="400"/>
      <c r="D120" s="400"/>
      <c r="E120" s="400"/>
      <c r="F120" s="400"/>
      <c r="G120" s="400"/>
      <c r="H120" s="400"/>
      <c r="I120" s="400"/>
      <c r="J120" s="400"/>
      <c r="K120" s="400"/>
      <c r="L120" s="400"/>
      <c r="M120" s="400"/>
      <c r="N120" s="400"/>
      <c r="O120" s="400"/>
      <c r="P120" s="400"/>
      <c r="Q120" s="400"/>
      <c r="R120" s="400"/>
      <c r="S120" s="400"/>
      <c r="T120" s="400"/>
      <c r="U120" s="400"/>
      <c r="V120" s="400"/>
      <c r="W120" s="400"/>
      <c r="X120" s="400"/>
      <c r="Y120" s="400"/>
      <c r="Z120" s="400"/>
    </row>
    <row r="121" spans="1:26" ht="14.25" customHeight="1" x14ac:dyDescent="0.35">
      <c r="A121" s="400"/>
      <c r="B121" s="400"/>
      <c r="C121" s="400"/>
      <c r="D121" s="400"/>
      <c r="E121" s="531">
        <f t="shared" ref="E121:F121" si="18">E110+E75</f>
        <v>39283254</v>
      </c>
      <c r="F121" s="531">
        <f t="shared" si="18"/>
        <v>2609688.6663927841</v>
      </c>
      <c r="G121" s="400"/>
      <c r="H121" s="400"/>
      <c r="I121" s="400"/>
      <c r="J121" s="400"/>
      <c r="K121" s="400"/>
      <c r="L121" s="400"/>
      <c r="M121" s="400"/>
      <c r="N121" s="400"/>
      <c r="O121" s="400"/>
      <c r="P121" s="400"/>
      <c r="Q121" s="400"/>
      <c r="R121" s="400"/>
      <c r="S121" s="400"/>
      <c r="T121" s="400"/>
      <c r="U121" s="400"/>
      <c r="V121" s="400"/>
      <c r="W121" s="400"/>
      <c r="X121" s="400"/>
      <c r="Y121" s="400"/>
      <c r="Z121" s="400"/>
    </row>
    <row r="122" spans="1:26" ht="14.25" customHeight="1" x14ac:dyDescent="0.35">
      <c r="A122" s="400"/>
      <c r="B122" s="400"/>
      <c r="C122" s="400"/>
      <c r="D122" s="400"/>
      <c r="E122" s="400"/>
      <c r="F122" s="400"/>
      <c r="G122" s="400"/>
      <c r="H122" s="400"/>
      <c r="I122" s="400"/>
      <c r="J122" s="400"/>
      <c r="K122" s="400"/>
      <c r="L122" s="400"/>
      <c r="M122" s="400"/>
      <c r="N122" s="400"/>
      <c r="O122" s="400"/>
      <c r="P122" s="400"/>
      <c r="Q122" s="400"/>
      <c r="R122" s="400"/>
      <c r="S122" s="400"/>
      <c r="T122" s="400"/>
      <c r="U122" s="400"/>
      <c r="V122" s="400"/>
      <c r="W122" s="400"/>
      <c r="X122" s="400"/>
      <c r="Y122" s="400"/>
      <c r="Z122" s="400"/>
    </row>
    <row r="123" spans="1:26" ht="14.25" customHeight="1" x14ac:dyDescent="0.35">
      <c r="A123" s="400"/>
      <c r="B123" s="400"/>
      <c r="C123" s="400"/>
      <c r="D123" s="400"/>
      <c r="E123" s="400"/>
      <c r="F123" s="400"/>
      <c r="G123" s="400"/>
      <c r="H123" s="400"/>
      <c r="I123" s="400"/>
      <c r="J123" s="400"/>
      <c r="K123" s="400"/>
      <c r="L123" s="400"/>
      <c r="M123" s="400"/>
      <c r="N123" s="400"/>
      <c r="O123" s="400"/>
      <c r="P123" s="400"/>
      <c r="Q123" s="400"/>
      <c r="R123" s="400"/>
      <c r="S123" s="400"/>
      <c r="T123" s="400"/>
      <c r="U123" s="400"/>
      <c r="V123" s="400"/>
      <c r="W123" s="400"/>
      <c r="X123" s="400"/>
      <c r="Y123" s="400"/>
      <c r="Z123" s="400"/>
    </row>
    <row r="124" spans="1:26" ht="14.25" customHeight="1" x14ac:dyDescent="0.35">
      <c r="A124" s="400"/>
      <c r="B124" s="400"/>
      <c r="C124" s="400"/>
      <c r="D124" s="400"/>
      <c r="E124" s="400"/>
      <c r="F124" s="400"/>
      <c r="G124" s="400"/>
      <c r="H124" s="400"/>
      <c r="I124" s="400"/>
      <c r="J124" s="400"/>
      <c r="K124" s="400"/>
      <c r="L124" s="400"/>
      <c r="M124" s="400"/>
      <c r="N124" s="400"/>
      <c r="O124" s="400"/>
      <c r="P124" s="400"/>
      <c r="Q124" s="400"/>
      <c r="R124" s="400"/>
      <c r="S124" s="400"/>
      <c r="T124" s="400"/>
      <c r="U124" s="400"/>
      <c r="V124" s="400"/>
      <c r="W124" s="400"/>
      <c r="X124" s="400"/>
      <c r="Y124" s="400"/>
      <c r="Z124" s="400"/>
    </row>
    <row r="125" spans="1:26" ht="14.25" customHeight="1" x14ac:dyDescent="0.35">
      <c r="A125" s="400"/>
      <c r="B125" s="400"/>
      <c r="C125" s="400"/>
      <c r="D125" s="400"/>
      <c r="E125" s="400"/>
      <c r="F125" s="400"/>
      <c r="G125" s="400"/>
      <c r="H125" s="400"/>
      <c r="I125" s="400"/>
      <c r="J125" s="400"/>
      <c r="K125" s="400"/>
      <c r="L125" s="400"/>
      <c r="M125" s="400"/>
      <c r="N125" s="400"/>
      <c r="O125" s="400"/>
      <c r="P125" s="400"/>
      <c r="Q125" s="400"/>
      <c r="R125" s="400"/>
      <c r="S125" s="400"/>
      <c r="T125" s="400"/>
      <c r="U125" s="400"/>
      <c r="V125" s="400"/>
      <c r="W125" s="400"/>
      <c r="X125" s="400"/>
      <c r="Y125" s="400"/>
      <c r="Z125" s="400"/>
    </row>
    <row r="126" spans="1:26" ht="14.25" customHeight="1" x14ac:dyDescent="0.35">
      <c r="A126" s="400"/>
      <c r="B126" s="400"/>
      <c r="C126" s="400"/>
      <c r="D126" s="400"/>
      <c r="E126" s="400"/>
      <c r="F126" s="400"/>
      <c r="G126" s="400"/>
      <c r="H126" s="400"/>
      <c r="I126" s="400"/>
      <c r="J126" s="400"/>
      <c r="K126" s="400"/>
      <c r="L126" s="400"/>
      <c r="M126" s="400"/>
      <c r="N126" s="400"/>
      <c r="O126" s="400"/>
      <c r="P126" s="400"/>
      <c r="Q126" s="400"/>
      <c r="R126" s="400"/>
      <c r="S126" s="400"/>
      <c r="T126" s="400"/>
      <c r="U126" s="400"/>
      <c r="V126" s="400"/>
      <c r="W126" s="400"/>
      <c r="X126" s="400"/>
      <c r="Y126" s="400"/>
      <c r="Z126" s="400"/>
    </row>
    <row r="127" spans="1:26" ht="14.25" customHeight="1" x14ac:dyDescent="0.35">
      <c r="A127" s="400"/>
      <c r="B127" s="400"/>
      <c r="C127" s="400"/>
      <c r="D127" s="400"/>
      <c r="E127" s="400"/>
      <c r="F127" s="400"/>
      <c r="G127" s="400"/>
      <c r="H127" s="400"/>
      <c r="I127" s="400"/>
      <c r="J127" s="400"/>
      <c r="K127" s="400"/>
      <c r="L127" s="400"/>
      <c r="M127" s="400"/>
      <c r="N127" s="400"/>
      <c r="O127" s="400"/>
      <c r="P127" s="400"/>
      <c r="Q127" s="400"/>
      <c r="R127" s="400"/>
      <c r="S127" s="400"/>
      <c r="T127" s="400"/>
      <c r="U127" s="400"/>
      <c r="V127" s="400"/>
      <c r="W127" s="400"/>
      <c r="X127" s="400"/>
      <c r="Y127" s="400"/>
      <c r="Z127" s="400"/>
    </row>
    <row r="128" spans="1:26" ht="14.25" customHeight="1" x14ac:dyDescent="0.35">
      <c r="A128" s="400"/>
      <c r="B128" s="400"/>
      <c r="C128" s="400"/>
      <c r="D128" s="400"/>
      <c r="E128" s="400"/>
      <c r="F128" s="400"/>
      <c r="G128" s="400"/>
      <c r="H128" s="400"/>
      <c r="I128" s="400"/>
      <c r="J128" s="400"/>
      <c r="K128" s="400"/>
      <c r="L128" s="400"/>
      <c r="M128" s="400"/>
      <c r="N128" s="400"/>
      <c r="O128" s="400"/>
      <c r="P128" s="400"/>
      <c r="Q128" s="400"/>
      <c r="R128" s="400"/>
      <c r="S128" s="400"/>
      <c r="T128" s="400"/>
      <c r="U128" s="400"/>
      <c r="V128" s="400"/>
      <c r="W128" s="400"/>
      <c r="X128" s="400"/>
      <c r="Y128" s="400"/>
      <c r="Z128" s="400"/>
    </row>
    <row r="129" spans="1:26" ht="14.25" customHeight="1" x14ac:dyDescent="0.35">
      <c r="A129" s="400"/>
      <c r="B129" s="400"/>
      <c r="C129" s="400"/>
      <c r="D129" s="400"/>
      <c r="E129" s="400"/>
      <c r="F129" s="400"/>
      <c r="G129" s="400"/>
      <c r="H129" s="400"/>
      <c r="I129" s="400"/>
      <c r="J129" s="400"/>
      <c r="K129" s="400"/>
      <c r="L129" s="400"/>
      <c r="M129" s="400"/>
      <c r="N129" s="400"/>
      <c r="O129" s="400"/>
      <c r="P129" s="400"/>
      <c r="Q129" s="400"/>
      <c r="R129" s="400"/>
      <c r="S129" s="400"/>
      <c r="T129" s="400"/>
      <c r="U129" s="400"/>
      <c r="V129" s="400"/>
      <c r="W129" s="400"/>
      <c r="X129" s="400"/>
      <c r="Y129" s="400"/>
      <c r="Z129" s="400"/>
    </row>
    <row r="130" spans="1:26" ht="14.25" customHeight="1" x14ac:dyDescent="0.35">
      <c r="A130" s="400"/>
      <c r="B130" s="400"/>
      <c r="C130" s="400"/>
      <c r="D130" s="400"/>
      <c r="E130" s="400"/>
      <c r="F130" s="400"/>
      <c r="G130" s="400"/>
      <c r="H130" s="400"/>
      <c r="I130" s="400"/>
      <c r="J130" s="400"/>
      <c r="K130" s="400"/>
      <c r="L130" s="400"/>
      <c r="M130" s="400"/>
      <c r="N130" s="400"/>
      <c r="O130" s="400"/>
      <c r="P130" s="400"/>
      <c r="Q130" s="400"/>
      <c r="R130" s="400"/>
      <c r="S130" s="400"/>
      <c r="T130" s="400"/>
      <c r="U130" s="400"/>
      <c r="V130" s="400"/>
      <c r="W130" s="400"/>
      <c r="X130" s="400"/>
      <c r="Y130" s="400"/>
      <c r="Z130" s="400"/>
    </row>
    <row r="131" spans="1:26" ht="14.25" customHeight="1" x14ac:dyDescent="0.35">
      <c r="A131" s="400"/>
      <c r="B131" s="400"/>
      <c r="C131" s="400"/>
      <c r="D131" s="400"/>
      <c r="E131" s="400"/>
      <c r="F131" s="400"/>
      <c r="G131" s="400"/>
      <c r="H131" s="400"/>
      <c r="I131" s="400"/>
      <c r="J131" s="400"/>
      <c r="K131" s="400"/>
      <c r="L131" s="400"/>
      <c r="M131" s="400"/>
      <c r="N131" s="400"/>
      <c r="O131" s="400"/>
      <c r="P131" s="400"/>
      <c r="Q131" s="400"/>
      <c r="R131" s="400"/>
      <c r="S131" s="400"/>
      <c r="T131" s="400"/>
      <c r="U131" s="400"/>
      <c r="V131" s="400"/>
      <c r="W131" s="400"/>
      <c r="X131" s="400"/>
      <c r="Y131" s="400"/>
      <c r="Z131" s="400"/>
    </row>
    <row r="132" spans="1:26" ht="14.25" customHeight="1" x14ac:dyDescent="0.35">
      <c r="A132" s="400"/>
      <c r="B132" s="400"/>
      <c r="C132" s="400"/>
      <c r="D132" s="400"/>
      <c r="E132" s="400"/>
      <c r="F132" s="400"/>
      <c r="G132" s="400"/>
      <c r="H132" s="400"/>
      <c r="I132" s="400"/>
      <c r="J132" s="400"/>
      <c r="K132" s="400"/>
      <c r="L132" s="400"/>
      <c r="M132" s="400"/>
      <c r="N132" s="400"/>
      <c r="O132" s="400"/>
      <c r="P132" s="400"/>
      <c r="Q132" s="400"/>
      <c r="R132" s="400"/>
      <c r="S132" s="400"/>
      <c r="T132" s="400"/>
      <c r="U132" s="400"/>
      <c r="V132" s="400"/>
      <c r="W132" s="400"/>
      <c r="X132" s="400"/>
      <c r="Y132" s="400"/>
      <c r="Z132" s="400"/>
    </row>
    <row r="133" spans="1:26" ht="14.25" customHeight="1" x14ac:dyDescent="0.35">
      <c r="A133" s="400"/>
      <c r="B133" s="400"/>
      <c r="C133" s="400"/>
      <c r="D133" s="400"/>
      <c r="E133" s="400"/>
      <c r="F133" s="400"/>
      <c r="G133" s="400"/>
      <c r="H133" s="400"/>
      <c r="I133" s="400"/>
      <c r="J133" s="400"/>
      <c r="K133" s="400"/>
      <c r="L133" s="400"/>
      <c r="M133" s="400"/>
      <c r="N133" s="400"/>
      <c r="O133" s="400"/>
      <c r="P133" s="400"/>
      <c r="Q133" s="400"/>
      <c r="R133" s="400"/>
      <c r="S133" s="400"/>
      <c r="T133" s="400"/>
      <c r="U133" s="400"/>
      <c r="V133" s="400"/>
      <c r="W133" s="400"/>
      <c r="X133" s="400"/>
      <c r="Y133" s="400"/>
      <c r="Z133" s="400"/>
    </row>
    <row r="134" spans="1:26" ht="14.25" customHeight="1" x14ac:dyDescent="0.35">
      <c r="A134" s="400"/>
      <c r="B134" s="400"/>
      <c r="C134" s="400"/>
      <c r="D134" s="400"/>
      <c r="E134" s="400"/>
      <c r="F134" s="400"/>
      <c r="G134" s="400"/>
      <c r="H134" s="400"/>
      <c r="I134" s="400"/>
      <c r="J134" s="400"/>
      <c r="K134" s="400"/>
      <c r="L134" s="400"/>
      <c r="M134" s="400"/>
      <c r="N134" s="400"/>
      <c r="O134" s="400"/>
      <c r="P134" s="400"/>
      <c r="Q134" s="400"/>
      <c r="R134" s="400"/>
      <c r="S134" s="400"/>
      <c r="T134" s="400"/>
      <c r="U134" s="400"/>
      <c r="V134" s="400"/>
      <c r="W134" s="400"/>
      <c r="X134" s="400"/>
      <c r="Y134" s="400"/>
      <c r="Z134" s="400"/>
    </row>
    <row r="135" spans="1:26" ht="14.25" customHeight="1" x14ac:dyDescent="0.35">
      <c r="A135" s="400"/>
      <c r="B135" s="400"/>
      <c r="C135" s="400"/>
      <c r="D135" s="400"/>
      <c r="E135" s="400"/>
      <c r="F135" s="400"/>
      <c r="G135" s="400"/>
      <c r="H135" s="400"/>
      <c r="I135" s="400"/>
      <c r="J135" s="400"/>
      <c r="K135" s="400"/>
      <c r="L135" s="400"/>
      <c r="M135" s="400"/>
      <c r="N135" s="400"/>
      <c r="O135" s="400"/>
      <c r="P135" s="400"/>
      <c r="Q135" s="400"/>
      <c r="R135" s="400"/>
      <c r="S135" s="400"/>
      <c r="T135" s="400"/>
      <c r="U135" s="400"/>
      <c r="V135" s="400"/>
      <c r="W135" s="400"/>
      <c r="X135" s="400"/>
      <c r="Y135" s="400"/>
      <c r="Z135" s="400"/>
    </row>
    <row r="136" spans="1:26" ht="14.25" customHeight="1" x14ac:dyDescent="0.35">
      <c r="A136" s="400"/>
      <c r="B136" s="400"/>
      <c r="C136" s="400"/>
      <c r="D136" s="400"/>
      <c r="E136" s="400"/>
      <c r="F136" s="400"/>
      <c r="G136" s="400"/>
      <c r="H136" s="400"/>
      <c r="I136" s="400"/>
      <c r="J136" s="400"/>
      <c r="K136" s="400"/>
      <c r="L136" s="400"/>
      <c r="M136" s="400"/>
      <c r="N136" s="400"/>
      <c r="O136" s="400"/>
      <c r="P136" s="400"/>
      <c r="Q136" s="400"/>
      <c r="R136" s="400"/>
      <c r="S136" s="400"/>
      <c r="T136" s="400"/>
      <c r="U136" s="400"/>
      <c r="V136" s="400"/>
      <c r="W136" s="400"/>
      <c r="X136" s="400"/>
      <c r="Y136" s="400"/>
      <c r="Z136" s="400"/>
    </row>
    <row r="137" spans="1:26" ht="14.25" customHeight="1" x14ac:dyDescent="0.35">
      <c r="A137" s="400"/>
      <c r="B137" s="400"/>
      <c r="C137" s="400"/>
      <c r="D137" s="400"/>
      <c r="E137" s="400"/>
      <c r="F137" s="400"/>
      <c r="G137" s="400"/>
      <c r="H137" s="400"/>
      <c r="I137" s="400"/>
      <c r="J137" s="400"/>
      <c r="K137" s="400"/>
      <c r="L137" s="400"/>
      <c r="M137" s="400"/>
      <c r="N137" s="400"/>
      <c r="O137" s="400"/>
      <c r="P137" s="400"/>
      <c r="Q137" s="400"/>
      <c r="R137" s="400"/>
      <c r="S137" s="400"/>
      <c r="T137" s="400"/>
      <c r="U137" s="400"/>
      <c r="V137" s="400"/>
      <c r="W137" s="400"/>
      <c r="X137" s="400"/>
      <c r="Y137" s="400"/>
      <c r="Z137" s="400"/>
    </row>
    <row r="138" spans="1:26" ht="14.25" customHeight="1" x14ac:dyDescent="0.35">
      <c r="A138" s="400"/>
      <c r="B138" s="400"/>
      <c r="C138" s="400"/>
      <c r="D138" s="400"/>
      <c r="E138" s="400"/>
      <c r="F138" s="400"/>
      <c r="G138" s="400"/>
      <c r="H138" s="400"/>
      <c r="I138" s="400"/>
      <c r="J138" s="400"/>
      <c r="K138" s="400"/>
      <c r="L138" s="400"/>
      <c r="M138" s="400"/>
      <c r="N138" s="400"/>
      <c r="O138" s="400"/>
      <c r="P138" s="400"/>
      <c r="Q138" s="400"/>
      <c r="R138" s="400"/>
      <c r="S138" s="400"/>
      <c r="T138" s="400"/>
      <c r="U138" s="400"/>
      <c r="V138" s="400"/>
      <c r="W138" s="400"/>
      <c r="X138" s="400"/>
      <c r="Y138" s="400"/>
      <c r="Z138" s="400"/>
    </row>
    <row r="139" spans="1:26" ht="14.25" customHeight="1" x14ac:dyDescent="0.35">
      <c r="A139" s="400"/>
      <c r="B139" s="400"/>
      <c r="C139" s="400"/>
      <c r="D139" s="400"/>
      <c r="E139" s="400"/>
      <c r="F139" s="400"/>
      <c r="G139" s="400"/>
      <c r="H139" s="400"/>
      <c r="I139" s="400"/>
      <c r="J139" s="400"/>
      <c r="K139" s="400"/>
      <c r="L139" s="400"/>
      <c r="M139" s="400"/>
      <c r="N139" s="400"/>
      <c r="O139" s="400"/>
      <c r="P139" s="400"/>
      <c r="Q139" s="400"/>
      <c r="R139" s="400"/>
      <c r="S139" s="400"/>
      <c r="T139" s="400"/>
      <c r="U139" s="400"/>
      <c r="V139" s="400"/>
      <c r="W139" s="400"/>
      <c r="X139" s="400"/>
      <c r="Y139" s="400"/>
      <c r="Z139" s="400"/>
    </row>
    <row r="140" spans="1:26" ht="14.25" customHeight="1" x14ac:dyDescent="0.35">
      <c r="A140" s="400"/>
      <c r="B140" s="400"/>
      <c r="C140" s="400"/>
      <c r="D140" s="400"/>
      <c r="E140" s="400"/>
      <c r="F140" s="400"/>
      <c r="G140" s="400"/>
      <c r="H140" s="400"/>
      <c r="I140" s="400"/>
      <c r="J140" s="400"/>
      <c r="K140" s="400"/>
      <c r="L140" s="400"/>
      <c r="M140" s="400"/>
      <c r="N140" s="400"/>
      <c r="O140" s="400"/>
      <c r="P140" s="400"/>
      <c r="Q140" s="400"/>
      <c r="R140" s="400"/>
      <c r="S140" s="400"/>
      <c r="T140" s="400"/>
      <c r="U140" s="400"/>
      <c r="V140" s="400"/>
      <c r="W140" s="400"/>
      <c r="X140" s="400"/>
      <c r="Y140" s="400"/>
      <c r="Z140" s="400"/>
    </row>
    <row r="141" spans="1:26" ht="14.25" customHeight="1" x14ac:dyDescent="0.35">
      <c r="A141" s="400"/>
      <c r="B141" s="400"/>
      <c r="C141" s="400"/>
      <c r="D141" s="400"/>
      <c r="E141" s="400"/>
      <c r="F141" s="400"/>
      <c r="G141" s="400"/>
      <c r="H141" s="400"/>
      <c r="I141" s="400"/>
      <c r="J141" s="400"/>
      <c r="K141" s="400"/>
      <c r="L141" s="400"/>
      <c r="M141" s="400"/>
      <c r="N141" s="400"/>
      <c r="O141" s="400"/>
      <c r="P141" s="400"/>
      <c r="Q141" s="400"/>
      <c r="R141" s="400"/>
      <c r="S141" s="400"/>
      <c r="T141" s="400"/>
      <c r="U141" s="400"/>
      <c r="V141" s="400"/>
      <c r="W141" s="400"/>
      <c r="X141" s="400"/>
      <c r="Y141" s="400"/>
      <c r="Z141" s="400"/>
    </row>
    <row r="142" spans="1:26" ht="14.25" customHeight="1" x14ac:dyDescent="0.35">
      <c r="A142" s="400"/>
      <c r="B142" s="400"/>
      <c r="C142" s="400"/>
      <c r="D142" s="400"/>
      <c r="E142" s="400"/>
      <c r="F142" s="400"/>
      <c r="G142" s="400"/>
      <c r="H142" s="400"/>
      <c r="I142" s="400"/>
      <c r="J142" s="400"/>
      <c r="K142" s="400"/>
      <c r="L142" s="400"/>
      <c r="M142" s="400"/>
      <c r="N142" s="400"/>
      <c r="O142" s="400"/>
      <c r="P142" s="400"/>
      <c r="Q142" s="400"/>
      <c r="R142" s="400"/>
      <c r="S142" s="400"/>
      <c r="T142" s="400"/>
      <c r="U142" s="400"/>
      <c r="V142" s="400"/>
      <c r="W142" s="400"/>
      <c r="X142" s="400"/>
      <c r="Y142" s="400"/>
      <c r="Z142" s="400"/>
    </row>
    <row r="143" spans="1:26" ht="14.25" customHeight="1" x14ac:dyDescent="0.35">
      <c r="A143" s="400"/>
      <c r="B143" s="400"/>
      <c r="C143" s="400"/>
      <c r="D143" s="400"/>
      <c r="E143" s="400"/>
      <c r="F143" s="400"/>
      <c r="G143" s="400"/>
      <c r="H143" s="400"/>
      <c r="I143" s="400"/>
      <c r="J143" s="400"/>
      <c r="K143" s="400"/>
      <c r="L143" s="400"/>
      <c r="M143" s="400"/>
      <c r="N143" s="400"/>
      <c r="O143" s="400"/>
      <c r="P143" s="400"/>
      <c r="Q143" s="400"/>
      <c r="R143" s="400"/>
      <c r="S143" s="400"/>
      <c r="T143" s="400"/>
      <c r="U143" s="400"/>
      <c r="V143" s="400"/>
      <c r="W143" s="400"/>
      <c r="X143" s="400"/>
      <c r="Y143" s="400"/>
      <c r="Z143" s="400"/>
    </row>
    <row r="144" spans="1:26" ht="14.25" customHeight="1" x14ac:dyDescent="0.35">
      <c r="A144" s="400"/>
      <c r="B144" s="400"/>
      <c r="C144" s="400"/>
      <c r="D144" s="400"/>
      <c r="E144" s="400"/>
      <c r="F144" s="400"/>
      <c r="G144" s="400"/>
      <c r="H144" s="400"/>
      <c r="I144" s="400"/>
      <c r="J144" s="400"/>
      <c r="K144" s="400"/>
      <c r="L144" s="400"/>
      <c r="M144" s="400"/>
      <c r="N144" s="400"/>
      <c r="O144" s="400"/>
      <c r="P144" s="400"/>
      <c r="Q144" s="400"/>
      <c r="R144" s="400"/>
      <c r="S144" s="400"/>
      <c r="T144" s="400"/>
      <c r="U144" s="400"/>
      <c r="V144" s="400"/>
      <c r="W144" s="400"/>
      <c r="X144" s="400"/>
      <c r="Y144" s="400"/>
      <c r="Z144" s="400"/>
    </row>
    <row r="145" spans="1:26" ht="14.25" customHeight="1" x14ac:dyDescent="0.35">
      <c r="A145" s="400"/>
      <c r="B145" s="400"/>
      <c r="C145" s="400"/>
      <c r="D145" s="400"/>
      <c r="E145" s="400"/>
      <c r="F145" s="400"/>
      <c r="G145" s="400"/>
      <c r="H145" s="400"/>
      <c r="I145" s="400"/>
      <c r="J145" s="400"/>
      <c r="K145" s="400"/>
      <c r="L145" s="400"/>
      <c r="M145" s="400"/>
      <c r="N145" s="400"/>
      <c r="O145" s="400"/>
      <c r="P145" s="400"/>
      <c r="Q145" s="400"/>
      <c r="R145" s="400"/>
      <c r="S145" s="400"/>
      <c r="T145" s="400"/>
      <c r="U145" s="400"/>
      <c r="V145" s="400"/>
      <c r="W145" s="400"/>
      <c r="X145" s="400"/>
      <c r="Y145" s="400"/>
      <c r="Z145" s="400"/>
    </row>
    <row r="146" spans="1:26" ht="14.25" customHeight="1" x14ac:dyDescent="0.35">
      <c r="A146" s="400"/>
      <c r="B146" s="400"/>
      <c r="C146" s="400"/>
      <c r="D146" s="400"/>
      <c r="E146" s="400"/>
      <c r="F146" s="400"/>
      <c r="G146" s="400"/>
      <c r="H146" s="400"/>
      <c r="I146" s="400"/>
      <c r="J146" s="400"/>
      <c r="K146" s="400"/>
      <c r="L146" s="400"/>
      <c r="M146" s="400"/>
      <c r="N146" s="400"/>
      <c r="O146" s="400"/>
      <c r="P146" s="400"/>
      <c r="Q146" s="400"/>
      <c r="R146" s="400"/>
      <c r="S146" s="400"/>
      <c r="T146" s="400"/>
      <c r="U146" s="400"/>
      <c r="V146" s="400"/>
      <c r="W146" s="400"/>
      <c r="X146" s="400"/>
      <c r="Y146" s="400"/>
      <c r="Z146" s="400"/>
    </row>
    <row r="147" spans="1:26" ht="14.25" customHeight="1" x14ac:dyDescent="0.35">
      <c r="A147" s="400"/>
      <c r="B147" s="400"/>
      <c r="C147" s="400"/>
      <c r="D147" s="400"/>
      <c r="E147" s="400"/>
      <c r="F147" s="400"/>
      <c r="G147" s="400"/>
      <c r="H147" s="400"/>
      <c r="I147" s="400"/>
      <c r="J147" s="400"/>
      <c r="K147" s="400"/>
      <c r="L147" s="400"/>
      <c r="M147" s="400"/>
      <c r="N147" s="400"/>
      <c r="O147" s="400"/>
      <c r="P147" s="400"/>
      <c r="Q147" s="400"/>
      <c r="R147" s="400"/>
      <c r="S147" s="400"/>
      <c r="T147" s="400"/>
      <c r="U147" s="400"/>
      <c r="V147" s="400"/>
      <c r="W147" s="400"/>
      <c r="X147" s="400"/>
      <c r="Y147" s="400"/>
      <c r="Z147" s="400"/>
    </row>
    <row r="148" spans="1:26" ht="14.25" customHeight="1" x14ac:dyDescent="0.35">
      <c r="A148" s="400"/>
      <c r="B148" s="400"/>
      <c r="C148" s="400"/>
      <c r="D148" s="400"/>
      <c r="E148" s="400"/>
      <c r="F148" s="400"/>
      <c r="G148" s="400"/>
      <c r="H148" s="400"/>
      <c r="I148" s="400"/>
      <c r="J148" s="400"/>
      <c r="K148" s="400"/>
      <c r="L148" s="400"/>
      <c r="M148" s="400"/>
      <c r="N148" s="400"/>
      <c r="O148" s="400"/>
      <c r="P148" s="400"/>
      <c r="Q148" s="400"/>
      <c r="R148" s="400"/>
      <c r="S148" s="400"/>
      <c r="T148" s="400"/>
      <c r="U148" s="400"/>
      <c r="V148" s="400"/>
      <c r="W148" s="400"/>
      <c r="X148" s="400"/>
      <c r="Y148" s="400"/>
      <c r="Z148" s="400"/>
    </row>
    <row r="149" spans="1:26" ht="14.25" customHeight="1" x14ac:dyDescent="0.35">
      <c r="A149" s="400"/>
      <c r="B149" s="400"/>
      <c r="C149" s="400"/>
      <c r="D149" s="400"/>
      <c r="E149" s="400"/>
      <c r="F149" s="400"/>
      <c r="G149" s="400"/>
      <c r="H149" s="400"/>
      <c r="I149" s="400"/>
      <c r="J149" s="400"/>
      <c r="K149" s="400"/>
      <c r="L149" s="400"/>
      <c r="M149" s="400"/>
      <c r="N149" s="400"/>
      <c r="O149" s="400"/>
      <c r="P149" s="400"/>
      <c r="Q149" s="400"/>
      <c r="R149" s="400"/>
      <c r="S149" s="400"/>
      <c r="T149" s="400"/>
      <c r="U149" s="400"/>
      <c r="V149" s="400"/>
      <c r="W149" s="400"/>
      <c r="X149" s="400"/>
      <c r="Y149" s="400"/>
      <c r="Z149" s="400"/>
    </row>
    <row r="150" spans="1:26" ht="14.25" customHeight="1" x14ac:dyDescent="0.35">
      <c r="A150" s="400"/>
      <c r="B150" s="400"/>
      <c r="C150" s="400"/>
      <c r="D150" s="400"/>
      <c r="E150" s="400"/>
      <c r="F150" s="400"/>
      <c r="G150" s="400"/>
      <c r="H150" s="400"/>
      <c r="I150" s="400"/>
      <c r="J150" s="400"/>
      <c r="K150" s="400"/>
      <c r="L150" s="400"/>
      <c r="M150" s="400"/>
      <c r="N150" s="400"/>
      <c r="O150" s="400"/>
      <c r="P150" s="400"/>
      <c r="Q150" s="400"/>
      <c r="R150" s="400"/>
      <c r="S150" s="400"/>
      <c r="T150" s="400"/>
      <c r="U150" s="400"/>
      <c r="V150" s="400"/>
      <c r="W150" s="400"/>
      <c r="X150" s="400"/>
      <c r="Y150" s="400"/>
      <c r="Z150" s="400"/>
    </row>
    <row r="151" spans="1:26" ht="14.25" customHeight="1" x14ac:dyDescent="0.35">
      <c r="A151" s="400"/>
      <c r="B151" s="400"/>
      <c r="C151" s="400"/>
      <c r="D151" s="400"/>
      <c r="E151" s="400"/>
      <c r="F151" s="400"/>
      <c r="G151" s="400"/>
      <c r="H151" s="400"/>
      <c r="I151" s="400"/>
      <c r="J151" s="400"/>
      <c r="K151" s="400"/>
      <c r="L151" s="400"/>
      <c r="M151" s="400"/>
      <c r="N151" s="400"/>
      <c r="O151" s="400"/>
      <c r="P151" s="400"/>
      <c r="Q151" s="400"/>
      <c r="R151" s="400"/>
      <c r="S151" s="400"/>
      <c r="T151" s="400"/>
      <c r="U151" s="400"/>
      <c r="V151" s="400"/>
      <c r="W151" s="400"/>
      <c r="X151" s="400"/>
      <c r="Y151" s="400"/>
      <c r="Z151" s="400"/>
    </row>
    <row r="152" spans="1:26" ht="14.25" customHeight="1" x14ac:dyDescent="0.35">
      <c r="A152" s="400"/>
      <c r="B152" s="400"/>
      <c r="C152" s="400"/>
      <c r="D152" s="400"/>
      <c r="E152" s="400"/>
      <c r="F152" s="400"/>
      <c r="G152" s="400"/>
      <c r="H152" s="400"/>
      <c r="I152" s="400"/>
      <c r="J152" s="400"/>
      <c r="K152" s="400"/>
      <c r="L152" s="400"/>
      <c r="M152" s="400"/>
      <c r="N152" s="400"/>
      <c r="O152" s="400"/>
      <c r="P152" s="400"/>
      <c r="Q152" s="400"/>
      <c r="R152" s="400"/>
      <c r="S152" s="400"/>
      <c r="T152" s="400"/>
      <c r="U152" s="400"/>
      <c r="V152" s="400"/>
      <c r="W152" s="400"/>
      <c r="X152" s="400"/>
      <c r="Y152" s="400"/>
      <c r="Z152" s="400"/>
    </row>
    <row r="153" spans="1:26" ht="14.25" customHeight="1" x14ac:dyDescent="0.35">
      <c r="A153" s="400"/>
      <c r="B153" s="400"/>
      <c r="C153" s="400"/>
      <c r="D153" s="400"/>
      <c r="E153" s="400"/>
      <c r="F153" s="400"/>
      <c r="G153" s="400"/>
      <c r="H153" s="400"/>
      <c r="I153" s="400"/>
      <c r="J153" s="400"/>
      <c r="K153" s="400"/>
      <c r="L153" s="400"/>
      <c r="M153" s="400"/>
      <c r="N153" s="400"/>
      <c r="O153" s="400"/>
      <c r="P153" s="400"/>
      <c r="Q153" s="400"/>
      <c r="R153" s="400"/>
      <c r="S153" s="400"/>
      <c r="T153" s="400"/>
      <c r="U153" s="400"/>
      <c r="V153" s="400"/>
      <c r="W153" s="400"/>
      <c r="X153" s="400"/>
      <c r="Y153" s="400"/>
      <c r="Z153" s="400"/>
    </row>
    <row r="154" spans="1:26" ht="14.25" customHeight="1" x14ac:dyDescent="0.35">
      <c r="A154" s="400"/>
      <c r="B154" s="400"/>
      <c r="C154" s="400"/>
      <c r="D154" s="400"/>
      <c r="E154" s="400"/>
      <c r="F154" s="400"/>
      <c r="G154" s="400"/>
      <c r="H154" s="400"/>
      <c r="I154" s="400"/>
      <c r="J154" s="400"/>
      <c r="K154" s="400"/>
      <c r="L154" s="400"/>
      <c r="M154" s="400"/>
      <c r="N154" s="400"/>
      <c r="O154" s="400"/>
      <c r="P154" s="400"/>
      <c r="Q154" s="400"/>
      <c r="R154" s="400"/>
      <c r="S154" s="400"/>
      <c r="T154" s="400"/>
      <c r="U154" s="400"/>
      <c r="V154" s="400"/>
      <c r="W154" s="400"/>
      <c r="X154" s="400"/>
      <c r="Y154" s="400"/>
      <c r="Z154" s="400"/>
    </row>
    <row r="155" spans="1:26" ht="14.25" customHeight="1" x14ac:dyDescent="0.35">
      <c r="A155" s="400"/>
      <c r="B155" s="400"/>
      <c r="C155" s="400"/>
      <c r="D155" s="400"/>
      <c r="E155" s="400"/>
      <c r="F155" s="400"/>
      <c r="G155" s="400"/>
      <c r="H155" s="400"/>
      <c r="I155" s="400"/>
      <c r="J155" s="400"/>
      <c r="K155" s="400"/>
      <c r="L155" s="400"/>
      <c r="M155" s="400"/>
      <c r="N155" s="400"/>
      <c r="O155" s="400"/>
      <c r="P155" s="400"/>
      <c r="Q155" s="400"/>
      <c r="R155" s="400"/>
      <c r="S155" s="400"/>
      <c r="T155" s="400"/>
      <c r="U155" s="400"/>
      <c r="V155" s="400"/>
      <c r="W155" s="400"/>
      <c r="X155" s="400"/>
      <c r="Y155" s="400"/>
      <c r="Z155" s="400"/>
    </row>
    <row r="156" spans="1:26" ht="14.25" customHeight="1" x14ac:dyDescent="0.35">
      <c r="A156" s="400"/>
      <c r="B156" s="400"/>
      <c r="C156" s="400"/>
      <c r="D156" s="400"/>
      <c r="E156" s="400"/>
      <c r="F156" s="400"/>
      <c r="G156" s="400"/>
      <c r="H156" s="400"/>
      <c r="I156" s="400"/>
      <c r="J156" s="400"/>
      <c r="K156" s="400"/>
      <c r="L156" s="400"/>
      <c r="M156" s="400"/>
      <c r="N156" s="400"/>
      <c r="O156" s="400"/>
      <c r="P156" s="400"/>
      <c r="Q156" s="400"/>
      <c r="R156" s="400"/>
      <c r="S156" s="400"/>
      <c r="T156" s="400"/>
      <c r="U156" s="400"/>
      <c r="V156" s="400"/>
      <c r="W156" s="400"/>
      <c r="X156" s="400"/>
      <c r="Y156" s="400"/>
      <c r="Z156" s="400"/>
    </row>
    <row r="157" spans="1:26" ht="14.25" customHeight="1" x14ac:dyDescent="0.35">
      <c r="A157" s="400"/>
      <c r="B157" s="400"/>
      <c r="C157" s="400"/>
      <c r="D157" s="400"/>
      <c r="E157" s="400"/>
      <c r="F157" s="400"/>
      <c r="G157" s="400"/>
      <c r="H157" s="400"/>
      <c r="I157" s="400"/>
      <c r="J157" s="400"/>
      <c r="K157" s="400"/>
      <c r="L157" s="400"/>
      <c r="M157" s="400"/>
      <c r="N157" s="400"/>
      <c r="O157" s="400"/>
      <c r="P157" s="400"/>
      <c r="Q157" s="400"/>
      <c r="R157" s="400"/>
      <c r="S157" s="400"/>
      <c r="T157" s="400"/>
      <c r="U157" s="400"/>
      <c r="V157" s="400"/>
      <c r="W157" s="400"/>
      <c r="X157" s="400"/>
      <c r="Y157" s="400"/>
      <c r="Z157" s="400"/>
    </row>
    <row r="158" spans="1:26" ht="14.25" customHeight="1" x14ac:dyDescent="0.35">
      <c r="A158" s="400"/>
      <c r="B158" s="400"/>
      <c r="C158" s="400"/>
      <c r="D158" s="400"/>
      <c r="E158" s="400"/>
      <c r="F158" s="400"/>
      <c r="G158" s="400"/>
      <c r="H158" s="400"/>
      <c r="I158" s="400"/>
      <c r="J158" s="400"/>
      <c r="K158" s="400"/>
      <c r="L158" s="400"/>
      <c r="M158" s="400"/>
      <c r="N158" s="400"/>
      <c r="O158" s="400"/>
      <c r="P158" s="400"/>
      <c r="Q158" s="400"/>
      <c r="R158" s="400"/>
      <c r="S158" s="400"/>
      <c r="T158" s="400"/>
      <c r="U158" s="400"/>
      <c r="V158" s="400"/>
      <c r="W158" s="400"/>
      <c r="X158" s="400"/>
      <c r="Y158" s="400"/>
      <c r="Z158" s="400"/>
    </row>
    <row r="159" spans="1:26" ht="14.25" customHeight="1" x14ac:dyDescent="0.35">
      <c r="A159" s="400"/>
      <c r="B159" s="400"/>
      <c r="C159" s="400"/>
      <c r="D159" s="400"/>
      <c r="E159" s="400"/>
      <c r="F159" s="400"/>
      <c r="G159" s="400"/>
      <c r="H159" s="400"/>
      <c r="I159" s="400"/>
      <c r="J159" s="400"/>
      <c r="K159" s="400"/>
      <c r="L159" s="400"/>
      <c r="M159" s="400"/>
      <c r="N159" s="400"/>
      <c r="O159" s="400"/>
      <c r="P159" s="400"/>
      <c r="Q159" s="400"/>
      <c r="R159" s="400"/>
      <c r="S159" s="400"/>
      <c r="T159" s="400"/>
      <c r="U159" s="400"/>
      <c r="V159" s="400"/>
      <c r="W159" s="400"/>
      <c r="X159" s="400"/>
      <c r="Y159" s="400"/>
      <c r="Z159" s="400"/>
    </row>
    <row r="160" spans="1:26" ht="14.25" customHeight="1" x14ac:dyDescent="0.35">
      <c r="A160" s="400"/>
      <c r="B160" s="400"/>
      <c r="C160" s="400"/>
      <c r="D160" s="400"/>
      <c r="E160" s="400"/>
      <c r="F160" s="400"/>
      <c r="G160" s="400"/>
      <c r="H160" s="400"/>
      <c r="I160" s="400"/>
      <c r="J160" s="400"/>
      <c r="K160" s="400"/>
      <c r="L160" s="400"/>
      <c r="M160" s="400"/>
      <c r="N160" s="400"/>
      <c r="O160" s="400"/>
      <c r="P160" s="400"/>
      <c r="Q160" s="400"/>
      <c r="R160" s="400"/>
      <c r="S160" s="400"/>
      <c r="T160" s="400"/>
      <c r="U160" s="400"/>
      <c r="V160" s="400"/>
      <c r="W160" s="400"/>
      <c r="X160" s="400"/>
      <c r="Y160" s="400"/>
      <c r="Z160" s="400"/>
    </row>
    <row r="161" spans="1:26" ht="14.25" customHeight="1" x14ac:dyDescent="0.35">
      <c r="A161" s="400"/>
      <c r="B161" s="400"/>
      <c r="C161" s="400"/>
      <c r="D161" s="400"/>
      <c r="E161" s="400"/>
      <c r="F161" s="400"/>
      <c r="G161" s="400"/>
      <c r="H161" s="400"/>
      <c r="I161" s="400"/>
      <c r="J161" s="400"/>
      <c r="K161" s="400"/>
      <c r="L161" s="400"/>
      <c r="M161" s="400"/>
      <c r="N161" s="400"/>
      <c r="O161" s="400"/>
      <c r="P161" s="400"/>
      <c r="Q161" s="400"/>
      <c r="R161" s="400"/>
      <c r="S161" s="400"/>
      <c r="T161" s="400"/>
      <c r="U161" s="400"/>
      <c r="V161" s="400"/>
      <c r="W161" s="400"/>
      <c r="X161" s="400"/>
      <c r="Y161" s="400"/>
      <c r="Z161" s="400"/>
    </row>
    <row r="162" spans="1:26" ht="14.25" customHeight="1" x14ac:dyDescent="0.35">
      <c r="A162" s="400"/>
      <c r="B162" s="400"/>
      <c r="C162" s="400"/>
      <c r="D162" s="400"/>
      <c r="E162" s="400"/>
      <c r="F162" s="400"/>
      <c r="G162" s="400"/>
      <c r="H162" s="400"/>
      <c r="I162" s="400"/>
      <c r="J162" s="400"/>
      <c r="K162" s="400"/>
      <c r="L162" s="400"/>
      <c r="M162" s="400"/>
      <c r="N162" s="400"/>
      <c r="O162" s="400"/>
      <c r="P162" s="400"/>
      <c r="Q162" s="400"/>
      <c r="R162" s="400"/>
      <c r="S162" s="400"/>
      <c r="T162" s="400"/>
      <c r="U162" s="400"/>
      <c r="V162" s="400"/>
      <c r="W162" s="400"/>
      <c r="X162" s="400"/>
      <c r="Y162" s="400"/>
      <c r="Z162" s="400"/>
    </row>
    <row r="163" spans="1:26" ht="14.25" customHeight="1" x14ac:dyDescent="0.35">
      <c r="A163" s="400"/>
      <c r="B163" s="400"/>
      <c r="C163" s="400"/>
      <c r="D163" s="400"/>
      <c r="E163" s="400"/>
      <c r="F163" s="400"/>
      <c r="G163" s="400"/>
      <c r="H163" s="400"/>
      <c r="I163" s="400"/>
      <c r="J163" s="400"/>
      <c r="K163" s="400"/>
      <c r="L163" s="400"/>
      <c r="M163" s="400"/>
      <c r="N163" s="400"/>
      <c r="O163" s="400"/>
      <c r="P163" s="400"/>
      <c r="Q163" s="400"/>
      <c r="R163" s="400"/>
      <c r="S163" s="400"/>
      <c r="T163" s="400"/>
      <c r="U163" s="400"/>
      <c r="V163" s="400"/>
      <c r="W163" s="400"/>
      <c r="X163" s="400"/>
      <c r="Y163" s="400"/>
      <c r="Z163" s="400"/>
    </row>
    <row r="164" spans="1:26" ht="14.25" customHeight="1" x14ac:dyDescent="0.35">
      <c r="A164" s="400"/>
      <c r="B164" s="400"/>
      <c r="C164" s="400"/>
      <c r="D164" s="400"/>
      <c r="E164" s="400"/>
      <c r="F164" s="400"/>
      <c r="G164" s="400"/>
      <c r="H164" s="400"/>
      <c r="I164" s="400"/>
      <c r="J164" s="400"/>
      <c r="K164" s="400"/>
      <c r="L164" s="400"/>
      <c r="M164" s="400"/>
      <c r="N164" s="400"/>
      <c r="O164" s="400"/>
      <c r="P164" s="400"/>
      <c r="Q164" s="400"/>
      <c r="R164" s="400"/>
      <c r="S164" s="400"/>
      <c r="T164" s="400"/>
      <c r="U164" s="400"/>
      <c r="V164" s="400"/>
      <c r="W164" s="400"/>
      <c r="X164" s="400"/>
      <c r="Y164" s="400"/>
      <c r="Z164" s="400"/>
    </row>
    <row r="165" spans="1:26" ht="14.25" customHeight="1" x14ac:dyDescent="0.35">
      <c r="A165" s="400"/>
      <c r="B165" s="400"/>
      <c r="C165" s="400"/>
      <c r="D165" s="400"/>
      <c r="E165" s="400"/>
      <c r="F165" s="400"/>
      <c r="G165" s="400"/>
      <c r="H165" s="400"/>
      <c r="I165" s="400"/>
      <c r="J165" s="400"/>
      <c r="K165" s="400"/>
      <c r="L165" s="400"/>
      <c r="M165" s="400"/>
      <c r="N165" s="400"/>
      <c r="O165" s="400"/>
      <c r="P165" s="400"/>
      <c r="Q165" s="400"/>
      <c r="R165" s="400"/>
      <c r="S165" s="400"/>
      <c r="T165" s="400"/>
      <c r="U165" s="400"/>
      <c r="V165" s="400"/>
      <c r="W165" s="400"/>
      <c r="X165" s="400"/>
      <c r="Y165" s="400"/>
      <c r="Z165" s="400"/>
    </row>
    <row r="166" spans="1:26" ht="14.25" customHeight="1" x14ac:dyDescent="0.35">
      <c r="A166" s="400"/>
      <c r="B166" s="400"/>
      <c r="C166" s="400"/>
      <c r="D166" s="400"/>
      <c r="E166" s="400"/>
      <c r="F166" s="400"/>
      <c r="G166" s="400"/>
      <c r="H166" s="400"/>
      <c r="I166" s="400"/>
      <c r="J166" s="400"/>
      <c r="K166" s="400"/>
      <c r="L166" s="400"/>
      <c r="M166" s="400"/>
      <c r="N166" s="400"/>
      <c r="O166" s="400"/>
      <c r="P166" s="400"/>
      <c r="Q166" s="400"/>
      <c r="R166" s="400"/>
      <c r="S166" s="400"/>
      <c r="T166" s="400"/>
      <c r="U166" s="400"/>
      <c r="V166" s="400"/>
      <c r="W166" s="400"/>
      <c r="X166" s="400"/>
      <c r="Y166" s="400"/>
      <c r="Z166" s="400"/>
    </row>
    <row r="167" spans="1:26" ht="14.25" customHeight="1" x14ac:dyDescent="0.35">
      <c r="A167" s="400"/>
      <c r="B167" s="400"/>
      <c r="C167" s="400"/>
      <c r="D167" s="400"/>
      <c r="E167" s="400"/>
      <c r="F167" s="400"/>
      <c r="G167" s="400"/>
      <c r="H167" s="400"/>
      <c r="I167" s="400"/>
      <c r="J167" s="400"/>
      <c r="K167" s="400"/>
      <c r="L167" s="400"/>
      <c r="M167" s="400"/>
      <c r="N167" s="400"/>
      <c r="O167" s="400"/>
      <c r="P167" s="400"/>
      <c r="Q167" s="400"/>
      <c r="R167" s="400"/>
      <c r="S167" s="400"/>
      <c r="T167" s="400"/>
      <c r="U167" s="400"/>
      <c r="V167" s="400"/>
      <c r="W167" s="400"/>
      <c r="X167" s="400"/>
      <c r="Y167" s="400"/>
      <c r="Z167" s="400"/>
    </row>
    <row r="168" spans="1:26" ht="14.25" customHeight="1" x14ac:dyDescent="0.35">
      <c r="A168" s="400"/>
      <c r="B168" s="400"/>
      <c r="C168" s="400"/>
      <c r="D168" s="400"/>
      <c r="E168" s="400"/>
      <c r="F168" s="400"/>
      <c r="G168" s="400"/>
      <c r="H168" s="400"/>
      <c r="I168" s="400"/>
      <c r="J168" s="400"/>
      <c r="K168" s="400"/>
      <c r="L168" s="400"/>
      <c r="M168" s="400"/>
      <c r="N168" s="400"/>
      <c r="O168" s="400"/>
      <c r="P168" s="400"/>
      <c r="Q168" s="400"/>
      <c r="R168" s="400"/>
      <c r="S168" s="400"/>
      <c r="T168" s="400"/>
      <c r="U168" s="400"/>
      <c r="V168" s="400"/>
      <c r="W168" s="400"/>
      <c r="X168" s="400"/>
      <c r="Y168" s="400"/>
      <c r="Z168" s="400"/>
    </row>
    <row r="169" spans="1:26" ht="14.25" customHeight="1" x14ac:dyDescent="0.35">
      <c r="A169" s="400"/>
      <c r="B169" s="400"/>
      <c r="C169" s="400"/>
      <c r="D169" s="400"/>
      <c r="E169" s="400"/>
      <c r="F169" s="400"/>
      <c r="G169" s="400"/>
      <c r="H169" s="400"/>
      <c r="I169" s="400"/>
      <c r="J169" s="400"/>
      <c r="K169" s="400"/>
      <c r="L169" s="400"/>
      <c r="M169" s="400"/>
      <c r="N169" s="400"/>
      <c r="O169" s="400"/>
      <c r="P169" s="400"/>
      <c r="Q169" s="400"/>
      <c r="R169" s="400"/>
      <c r="S169" s="400"/>
      <c r="T169" s="400"/>
      <c r="U169" s="400"/>
      <c r="V169" s="400"/>
      <c r="W169" s="400"/>
      <c r="X169" s="400"/>
      <c r="Y169" s="400"/>
      <c r="Z169" s="400"/>
    </row>
    <row r="170" spans="1:26" ht="14.25" customHeight="1" x14ac:dyDescent="0.35">
      <c r="A170" s="400"/>
      <c r="B170" s="400"/>
      <c r="C170" s="400"/>
      <c r="D170" s="400"/>
      <c r="E170" s="400"/>
      <c r="F170" s="400"/>
      <c r="G170" s="400"/>
      <c r="H170" s="400"/>
      <c r="I170" s="400"/>
      <c r="J170" s="400"/>
      <c r="K170" s="400"/>
      <c r="L170" s="400"/>
      <c r="M170" s="400"/>
      <c r="N170" s="400"/>
      <c r="O170" s="400"/>
      <c r="P170" s="400"/>
      <c r="Q170" s="400"/>
      <c r="R170" s="400"/>
      <c r="S170" s="400"/>
      <c r="T170" s="400"/>
      <c r="U170" s="400"/>
      <c r="V170" s="400"/>
      <c r="W170" s="400"/>
      <c r="X170" s="400"/>
      <c r="Y170" s="400"/>
      <c r="Z170" s="400"/>
    </row>
    <row r="171" spans="1:26" ht="14.25" customHeight="1" x14ac:dyDescent="0.35">
      <c r="A171" s="400"/>
      <c r="B171" s="400"/>
      <c r="C171" s="400"/>
      <c r="D171" s="400"/>
      <c r="E171" s="400"/>
      <c r="F171" s="400"/>
      <c r="G171" s="400"/>
      <c r="H171" s="400"/>
      <c r="I171" s="400"/>
      <c r="J171" s="400"/>
      <c r="K171" s="400"/>
      <c r="L171" s="400"/>
      <c r="M171" s="400"/>
      <c r="N171" s="400"/>
      <c r="O171" s="400"/>
      <c r="P171" s="400"/>
      <c r="Q171" s="400"/>
      <c r="R171" s="400"/>
      <c r="S171" s="400"/>
      <c r="T171" s="400"/>
      <c r="U171" s="400"/>
      <c r="V171" s="400"/>
      <c r="W171" s="400"/>
      <c r="X171" s="400"/>
      <c r="Y171" s="400"/>
      <c r="Z171" s="400"/>
    </row>
    <row r="172" spans="1:26" ht="14.25" customHeight="1" x14ac:dyDescent="0.35">
      <c r="A172" s="400"/>
      <c r="B172" s="400"/>
      <c r="C172" s="400"/>
      <c r="D172" s="400"/>
      <c r="E172" s="400"/>
      <c r="F172" s="400"/>
      <c r="G172" s="400"/>
      <c r="H172" s="400"/>
      <c r="I172" s="400"/>
      <c r="J172" s="400"/>
      <c r="K172" s="400"/>
      <c r="L172" s="400"/>
      <c r="M172" s="400"/>
      <c r="N172" s="400"/>
      <c r="O172" s="400"/>
      <c r="P172" s="400"/>
      <c r="Q172" s="400"/>
      <c r="R172" s="400"/>
      <c r="S172" s="400"/>
      <c r="T172" s="400"/>
      <c r="U172" s="400"/>
      <c r="V172" s="400"/>
      <c r="W172" s="400"/>
      <c r="X172" s="400"/>
      <c r="Y172" s="400"/>
      <c r="Z172" s="400"/>
    </row>
    <row r="173" spans="1:26" ht="14.25" customHeight="1" x14ac:dyDescent="0.35">
      <c r="A173" s="400"/>
      <c r="B173" s="400"/>
      <c r="C173" s="400"/>
      <c r="D173" s="400"/>
      <c r="E173" s="400"/>
      <c r="F173" s="400"/>
      <c r="G173" s="400"/>
      <c r="H173" s="400"/>
      <c r="I173" s="400"/>
      <c r="J173" s="400"/>
      <c r="K173" s="400"/>
      <c r="L173" s="400"/>
      <c r="M173" s="400"/>
      <c r="N173" s="400"/>
      <c r="O173" s="400"/>
      <c r="P173" s="400"/>
      <c r="Q173" s="400"/>
      <c r="R173" s="400"/>
      <c r="S173" s="400"/>
      <c r="T173" s="400"/>
      <c r="U173" s="400"/>
      <c r="V173" s="400"/>
      <c r="W173" s="400"/>
      <c r="X173" s="400"/>
      <c r="Y173" s="400"/>
      <c r="Z173" s="400"/>
    </row>
    <row r="174" spans="1:26" ht="14.25" customHeight="1" x14ac:dyDescent="0.35">
      <c r="A174" s="400"/>
      <c r="B174" s="400"/>
      <c r="C174" s="400"/>
      <c r="D174" s="400"/>
      <c r="E174" s="400"/>
      <c r="F174" s="400"/>
      <c r="G174" s="400"/>
      <c r="H174" s="400"/>
      <c r="I174" s="400"/>
      <c r="J174" s="400"/>
      <c r="K174" s="400"/>
      <c r="L174" s="400"/>
      <c r="M174" s="400"/>
      <c r="N174" s="400"/>
      <c r="O174" s="400"/>
      <c r="P174" s="400"/>
      <c r="Q174" s="400"/>
      <c r="R174" s="400"/>
      <c r="S174" s="400"/>
      <c r="T174" s="400"/>
      <c r="U174" s="400"/>
      <c r="V174" s="400"/>
      <c r="W174" s="400"/>
      <c r="X174" s="400"/>
      <c r="Y174" s="400"/>
      <c r="Z174" s="400"/>
    </row>
    <row r="175" spans="1:26" ht="14.25" customHeight="1" x14ac:dyDescent="0.35">
      <c r="A175" s="400"/>
      <c r="B175" s="400"/>
      <c r="C175" s="400"/>
      <c r="D175" s="400"/>
      <c r="E175" s="400"/>
      <c r="F175" s="400"/>
      <c r="G175" s="400"/>
      <c r="H175" s="400"/>
      <c r="I175" s="400"/>
      <c r="J175" s="400"/>
      <c r="K175" s="400"/>
      <c r="L175" s="400"/>
      <c r="M175" s="400"/>
      <c r="N175" s="400"/>
      <c r="O175" s="400"/>
      <c r="P175" s="400"/>
      <c r="Q175" s="400"/>
      <c r="R175" s="400"/>
      <c r="S175" s="400"/>
      <c r="T175" s="400"/>
      <c r="U175" s="400"/>
      <c r="V175" s="400"/>
      <c r="W175" s="400"/>
      <c r="X175" s="400"/>
      <c r="Y175" s="400"/>
      <c r="Z175" s="400"/>
    </row>
    <row r="176" spans="1:26" ht="14.25" customHeight="1" x14ac:dyDescent="0.35">
      <c r="A176" s="400"/>
      <c r="B176" s="400"/>
      <c r="C176" s="400"/>
      <c r="D176" s="400"/>
      <c r="E176" s="400"/>
      <c r="F176" s="400"/>
      <c r="G176" s="400"/>
      <c r="H176" s="400"/>
      <c r="I176" s="400"/>
      <c r="J176" s="400"/>
      <c r="K176" s="400"/>
      <c r="L176" s="400"/>
      <c r="M176" s="400"/>
      <c r="N176" s="400"/>
      <c r="O176" s="400"/>
      <c r="P176" s="400"/>
      <c r="Q176" s="400"/>
      <c r="R176" s="400"/>
      <c r="S176" s="400"/>
      <c r="T176" s="400"/>
      <c r="U176" s="400"/>
      <c r="V176" s="400"/>
      <c r="W176" s="400"/>
      <c r="X176" s="400"/>
      <c r="Y176" s="400"/>
      <c r="Z176" s="400"/>
    </row>
    <row r="177" spans="1:26" ht="14.25" customHeight="1" x14ac:dyDescent="0.35">
      <c r="A177" s="400"/>
      <c r="B177" s="400"/>
      <c r="C177" s="400"/>
      <c r="D177" s="400"/>
      <c r="E177" s="400"/>
      <c r="F177" s="400"/>
      <c r="G177" s="400"/>
      <c r="H177" s="400"/>
      <c r="I177" s="400"/>
      <c r="J177" s="400"/>
      <c r="K177" s="400"/>
      <c r="L177" s="400"/>
      <c r="M177" s="400"/>
      <c r="N177" s="400"/>
      <c r="O177" s="400"/>
      <c r="P177" s="400"/>
      <c r="Q177" s="400"/>
      <c r="R177" s="400"/>
      <c r="S177" s="400"/>
      <c r="T177" s="400"/>
      <c r="U177" s="400"/>
      <c r="V177" s="400"/>
      <c r="W177" s="400"/>
      <c r="X177" s="400"/>
      <c r="Y177" s="400"/>
      <c r="Z177" s="400"/>
    </row>
    <row r="178" spans="1:26" ht="14.25" customHeight="1" x14ac:dyDescent="0.35">
      <c r="A178" s="400"/>
      <c r="B178" s="400"/>
      <c r="C178" s="400"/>
      <c r="D178" s="400"/>
      <c r="E178" s="400"/>
      <c r="F178" s="400"/>
      <c r="G178" s="400"/>
      <c r="H178" s="400"/>
      <c r="I178" s="400"/>
      <c r="J178" s="400"/>
      <c r="K178" s="400"/>
      <c r="L178" s="400"/>
      <c r="M178" s="400"/>
      <c r="N178" s="400"/>
      <c r="O178" s="400"/>
      <c r="P178" s="400"/>
      <c r="Q178" s="400"/>
      <c r="R178" s="400"/>
      <c r="S178" s="400"/>
      <c r="T178" s="400"/>
      <c r="U178" s="400"/>
      <c r="V178" s="400"/>
      <c r="W178" s="400"/>
      <c r="X178" s="400"/>
      <c r="Y178" s="400"/>
      <c r="Z178" s="400"/>
    </row>
    <row r="179" spans="1:26" ht="14.25" customHeight="1" x14ac:dyDescent="0.35">
      <c r="A179" s="400"/>
      <c r="B179" s="400"/>
      <c r="C179" s="400"/>
      <c r="D179" s="400"/>
      <c r="E179" s="400"/>
      <c r="F179" s="400"/>
      <c r="G179" s="400"/>
      <c r="H179" s="400"/>
      <c r="I179" s="400"/>
      <c r="J179" s="400"/>
      <c r="K179" s="400"/>
      <c r="L179" s="400"/>
      <c r="M179" s="400"/>
      <c r="N179" s="400"/>
      <c r="O179" s="400"/>
      <c r="P179" s="400"/>
      <c r="Q179" s="400"/>
      <c r="R179" s="400"/>
      <c r="S179" s="400"/>
      <c r="T179" s="400"/>
      <c r="U179" s="400"/>
      <c r="V179" s="400"/>
      <c r="W179" s="400"/>
      <c r="X179" s="400"/>
      <c r="Y179" s="400"/>
      <c r="Z179" s="400"/>
    </row>
    <row r="180" spans="1:26" ht="14.25" customHeight="1" x14ac:dyDescent="0.35">
      <c r="A180" s="400"/>
      <c r="B180" s="400"/>
      <c r="C180" s="400"/>
      <c r="D180" s="400"/>
      <c r="E180" s="400"/>
      <c r="F180" s="400"/>
      <c r="G180" s="400"/>
      <c r="H180" s="400"/>
      <c r="I180" s="400"/>
      <c r="J180" s="400"/>
      <c r="K180" s="400"/>
      <c r="L180" s="400"/>
      <c r="M180" s="400"/>
      <c r="N180" s="400"/>
      <c r="O180" s="400"/>
      <c r="P180" s="400"/>
      <c r="Q180" s="400"/>
      <c r="R180" s="400"/>
      <c r="S180" s="400"/>
      <c r="T180" s="400"/>
      <c r="U180" s="400"/>
      <c r="V180" s="400"/>
      <c r="W180" s="400"/>
      <c r="X180" s="400"/>
      <c r="Y180" s="400"/>
      <c r="Z180" s="400"/>
    </row>
    <row r="181" spans="1:26" ht="14.25" customHeight="1" x14ac:dyDescent="0.35">
      <c r="A181" s="400"/>
      <c r="B181" s="400"/>
      <c r="C181" s="400"/>
      <c r="D181" s="400"/>
      <c r="E181" s="400"/>
      <c r="F181" s="400"/>
      <c r="G181" s="400"/>
      <c r="H181" s="400"/>
      <c r="I181" s="400"/>
      <c r="J181" s="400"/>
      <c r="K181" s="400"/>
      <c r="L181" s="400"/>
      <c r="M181" s="400"/>
      <c r="N181" s="400"/>
      <c r="O181" s="400"/>
      <c r="P181" s="400"/>
      <c r="Q181" s="400"/>
      <c r="R181" s="400"/>
      <c r="S181" s="400"/>
      <c r="T181" s="400"/>
      <c r="U181" s="400"/>
      <c r="V181" s="400"/>
      <c r="W181" s="400"/>
      <c r="X181" s="400"/>
      <c r="Y181" s="400"/>
      <c r="Z181" s="400"/>
    </row>
    <row r="182" spans="1:26" ht="14.25" customHeight="1" x14ac:dyDescent="0.35">
      <c r="A182" s="400"/>
      <c r="B182" s="400"/>
      <c r="C182" s="400"/>
      <c r="D182" s="400"/>
      <c r="E182" s="400"/>
      <c r="F182" s="400"/>
      <c r="G182" s="400"/>
      <c r="H182" s="400"/>
      <c r="I182" s="400"/>
      <c r="J182" s="400"/>
      <c r="K182" s="400"/>
      <c r="L182" s="400"/>
      <c r="M182" s="400"/>
      <c r="N182" s="400"/>
      <c r="O182" s="400"/>
      <c r="P182" s="400"/>
      <c r="Q182" s="400"/>
      <c r="R182" s="400"/>
      <c r="S182" s="400"/>
      <c r="T182" s="400"/>
      <c r="U182" s="400"/>
      <c r="V182" s="400"/>
      <c r="W182" s="400"/>
      <c r="X182" s="400"/>
      <c r="Y182" s="400"/>
      <c r="Z182" s="400"/>
    </row>
    <row r="183" spans="1:26" ht="14.25" customHeight="1" x14ac:dyDescent="0.35">
      <c r="A183" s="400"/>
      <c r="B183" s="400"/>
      <c r="C183" s="400"/>
      <c r="D183" s="400"/>
      <c r="E183" s="400"/>
      <c r="F183" s="400"/>
      <c r="G183" s="400"/>
      <c r="H183" s="400"/>
      <c r="I183" s="400"/>
      <c r="J183" s="400"/>
      <c r="K183" s="400"/>
      <c r="L183" s="400"/>
      <c r="M183" s="400"/>
      <c r="N183" s="400"/>
      <c r="O183" s="400"/>
      <c r="P183" s="400"/>
      <c r="Q183" s="400"/>
      <c r="R183" s="400"/>
      <c r="S183" s="400"/>
      <c r="T183" s="400"/>
      <c r="U183" s="400"/>
      <c r="V183" s="400"/>
      <c r="W183" s="400"/>
      <c r="X183" s="400"/>
      <c r="Y183" s="400"/>
      <c r="Z183" s="400"/>
    </row>
    <row r="184" spans="1:26" ht="14.25" customHeight="1" x14ac:dyDescent="0.35">
      <c r="A184" s="400"/>
      <c r="B184" s="400"/>
      <c r="C184" s="400"/>
      <c r="D184" s="400"/>
      <c r="E184" s="400"/>
      <c r="F184" s="400"/>
      <c r="G184" s="400"/>
      <c r="H184" s="400"/>
      <c r="I184" s="400"/>
      <c r="J184" s="400"/>
      <c r="K184" s="400"/>
      <c r="L184" s="400"/>
      <c r="M184" s="400"/>
      <c r="N184" s="400"/>
      <c r="O184" s="400"/>
      <c r="P184" s="400"/>
      <c r="Q184" s="400"/>
      <c r="R184" s="400"/>
      <c r="S184" s="400"/>
      <c r="T184" s="400"/>
      <c r="U184" s="400"/>
      <c r="V184" s="400"/>
      <c r="W184" s="400"/>
      <c r="X184" s="400"/>
      <c r="Y184" s="400"/>
      <c r="Z184" s="400"/>
    </row>
    <row r="185" spans="1:26" ht="14.25" customHeight="1" x14ac:dyDescent="0.35">
      <c r="A185" s="400"/>
      <c r="B185" s="400"/>
      <c r="C185" s="400"/>
      <c r="D185" s="400"/>
      <c r="E185" s="400"/>
      <c r="F185" s="400"/>
      <c r="G185" s="400"/>
      <c r="H185" s="400"/>
      <c r="I185" s="400"/>
      <c r="J185" s="400"/>
      <c r="K185" s="400"/>
      <c r="L185" s="400"/>
      <c r="M185" s="400"/>
      <c r="N185" s="400"/>
      <c r="O185" s="400"/>
      <c r="P185" s="400"/>
      <c r="Q185" s="400"/>
      <c r="R185" s="400"/>
      <c r="S185" s="400"/>
      <c r="T185" s="400"/>
      <c r="U185" s="400"/>
      <c r="V185" s="400"/>
      <c r="W185" s="400"/>
      <c r="X185" s="400"/>
      <c r="Y185" s="400"/>
      <c r="Z185" s="400"/>
    </row>
    <row r="186" spans="1:26" ht="14.25" customHeight="1" x14ac:dyDescent="0.35">
      <c r="A186" s="400"/>
      <c r="B186" s="400"/>
      <c r="C186" s="400"/>
      <c r="D186" s="400"/>
      <c r="E186" s="400"/>
      <c r="F186" s="400"/>
      <c r="G186" s="400"/>
      <c r="H186" s="400"/>
      <c r="I186" s="400"/>
      <c r="J186" s="400"/>
      <c r="K186" s="400"/>
      <c r="L186" s="400"/>
      <c r="M186" s="400"/>
      <c r="N186" s="400"/>
      <c r="O186" s="400"/>
      <c r="P186" s="400"/>
      <c r="Q186" s="400"/>
      <c r="R186" s="400"/>
      <c r="S186" s="400"/>
      <c r="T186" s="400"/>
      <c r="U186" s="400"/>
      <c r="V186" s="400"/>
      <c r="W186" s="400"/>
      <c r="X186" s="400"/>
      <c r="Y186" s="400"/>
      <c r="Z186" s="400"/>
    </row>
    <row r="187" spans="1:26" ht="14.25" customHeight="1" x14ac:dyDescent="0.35">
      <c r="A187" s="400"/>
      <c r="B187" s="400"/>
      <c r="C187" s="400"/>
      <c r="D187" s="400"/>
      <c r="E187" s="400"/>
      <c r="F187" s="400"/>
      <c r="G187" s="400"/>
      <c r="H187" s="400"/>
      <c r="I187" s="400"/>
      <c r="J187" s="400"/>
      <c r="K187" s="400"/>
      <c r="L187" s="400"/>
      <c r="M187" s="400"/>
      <c r="N187" s="400"/>
      <c r="O187" s="400"/>
      <c r="P187" s="400"/>
      <c r="Q187" s="400"/>
      <c r="R187" s="400"/>
      <c r="S187" s="400"/>
      <c r="T187" s="400"/>
      <c r="U187" s="400"/>
      <c r="V187" s="400"/>
      <c r="W187" s="400"/>
      <c r="X187" s="400"/>
      <c r="Y187" s="400"/>
      <c r="Z187" s="400"/>
    </row>
    <row r="188" spans="1:26" ht="14.25" customHeight="1" x14ac:dyDescent="0.35">
      <c r="A188" s="400"/>
      <c r="B188" s="400"/>
      <c r="C188" s="400"/>
      <c r="D188" s="400"/>
      <c r="E188" s="400"/>
      <c r="F188" s="400"/>
      <c r="G188" s="400"/>
      <c r="H188" s="400"/>
      <c r="I188" s="400"/>
      <c r="J188" s="400"/>
      <c r="K188" s="400"/>
      <c r="L188" s="400"/>
      <c r="M188" s="400"/>
      <c r="N188" s="400"/>
      <c r="O188" s="400"/>
      <c r="P188" s="400"/>
      <c r="Q188" s="400"/>
      <c r="R188" s="400"/>
      <c r="S188" s="400"/>
      <c r="T188" s="400"/>
      <c r="U188" s="400"/>
      <c r="V188" s="400"/>
      <c r="W188" s="400"/>
      <c r="X188" s="400"/>
      <c r="Y188" s="400"/>
      <c r="Z188" s="400"/>
    </row>
    <row r="189" spans="1:26" ht="14.25" customHeight="1" x14ac:dyDescent="0.35">
      <c r="A189" s="400"/>
      <c r="B189" s="400"/>
      <c r="C189" s="400"/>
      <c r="D189" s="400"/>
      <c r="E189" s="400"/>
      <c r="F189" s="400"/>
      <c r="G189" s="400"/>
      <c r="H189" s="400"/>
      <c r="I189" s="400"/>
      <c r="J189" s="400"/>
      <c r="K189" s="400"/>
      <c r="L189" s="400"/>
      <c r="M189" s="400"/>
      <c r="N189" s="400"/>
      <c r="O189" s="400"/>
      <c r="P189" s="400"/>
      <c r="Q189" s="400"/>
      <c r="R189" s="400"/>
      <c r="S189" s="400"/>
      <c r="T189" s="400"/>
      <c r="U189" s="400"/>
      <c r="V189" s="400"/>
      <c r="W189" s="400"/>
      <c r="X189" s="400"/>
      <c r="Y189" s="400"/>
      <c r="Z189" s="400"/>
    </row>
    <row r="190" spans="1:26" ht="14.25" customHeight="1" x14ac:dyDescent="0.35">
      <c r="A190" s="400"/>
      <c r="B190" s="400"/>
      <c r="C190" s="400"/>
      <c r="D190" s="400"/>
      <c r="E190" s="400"/>
      <c r="F190" s="400"/>
      <c r="G190" s="400"/>
      <c r="H190" s="400"/>
      <c r="I190" s="400"/>
      <c r="J190" s="400"/>
      <c r="K190" s="400"/>
      <c r="L190" s="400"/>
      <c r="M190" s="400"/>
      <c r="N190" s="400"/>
      <c r="O190" s="400"/>
      <c r="P190" s="400"/>
      <c r="Q190" s="400"/>
      <c r="R190" s="400"/>
      <c r="S190" s="400"/>
      <c r="T190" s="400"/>
      <c r="U190" s="400"/>
      <c r="V190" s="400"/>
      <c r="W190" s="400"/>
      <c r="X190" s="400"/>
      <c r="Y190" s="400"/>
      <c r="Z190" s="400"/>
    </row>
    <row r="191" spans="1:26" ht="14.25" customHeight="1" x14ac:dyDescent="0.35">
      <c r="A191" s="400"/>
      <c r="B191" s="400"/>
      <c r="C191" s="400"/>
      <c r="D191" s="400"/>
      <c r="E191" s="400"/>
      <c r="F191" s="400"/>
      <c r="G191" s="400"/>
      <c r="H191" s="400"/>
      <c r="I191" s="400"/>
      <c r="J191" s="400"/>
      <c r="K191" s="400"/>
      <c r="L191" s="400"/>
      <c r="M191" s="400"/>
      <c r="N191" s="400"/>
      <c r="O191" s="400"/>
      <c r="P191" s="400"/>
      <c r="Q191" s="400"/>
      <c r="R191" s="400"/>
      <c r="S191" s="400"/>
      <c r="T191" s="400"/>
      <c r="U191" s="400"/>
      <c r="V191" s="400"/>
      <c r="W191" s="400"/>
      <c r="X191" s="400"/>
      <c r="Y191" s="400"/>
      <c r="Z191" s="400"/>
    </row>
    <row r="192" spans="1:26" ht="14.25" customHeight="1" x14ac:dyDescent="0.35">
      <c r="A192" s="400"/>
      <c r="B192" s="400"/>
      <c r="C192" s="400"/>
      <c r="D192" s="400"/>
      <c r="E192" s="400"/>
      <c r="F192" s="400"/>
      <c r="G192" s="400"/>
      <c r="H192" s="400"/>
      <c r="I192" s="400"/>
      <c r="J192" s="400"/>
      <c r="K192" s="400"/>
      <c r="L192" s="400"/>
      <c r="M192" s="400"/>
      <c r="N192" s="400"/>
      <c r="O192" s="400"/>
      <c r="P192" s="400"/>
      <c r="Q192" s="400"/>
      <c r="R192" s="400"/>
      <c r="S192" s="400"/>
      <c r="T192" s="400"/>
      <c r="U192" s="400"/>
      <c r="V192" s="400"/>
      <c r="W192" s="400"/>
      <c r="X192" s="400"/>
      <c r="Y192" s="400"/>
      <c r="Z192" s="400"/>
    </row>
    <row r="193" spans="1:26" ht="14.25" customHeight="1" x14ac:dyDescent="0.35">
      <c r="A193" s="400"/>
      <c r="B193" s="400"/>
      <c r="C193" s="400"/>
      <c r="D193" s="400"/>
      <c r="E193" s="400"/>
      <c r="F193" s="400"/>
      <c r="G193" s="400"/>
      <c r="H193" s="400"/>
      <c r="I193" s="400"/>
      <c r="J193" s="400"/>
      <c r="K193" s="400"/>
      <c r="L193" s="400"/>
      <c r="M193" s="400"/>
      <c r="N193" s="400"/>
      <c r="O193" s="400"/>
      <c r="P193" s="400"/>
      <c r="Q193" s="400"/>
      <c r="R193" s="400"/>
      <c r="S193" s="400"/>
      <c r="T193" s="400"/>
      <c r="U193" s="400"/>
      <c r="V193" s="400"/>
      <c r="W193" s="400"/>
      <c r="X193" s="400"/>
      <c r="Y193" s="400"/>
      <c r="Z193" s="400"/>
    </row>
    <row r="194" spans="1:26" ht="14.25" customHeight="1" x14ac:dyDescent="0.35">
      <c r="A194" s="400"/>
      <c r="B194" s="400"/>
      <c r="C194" s="400"/>
      <c r="D194" s="400"/>
      <c r="E194" s="400"/>
      <c r="F194" s="400"/>
      <c r="G194" s="400"/>
      <c r="H194" s="400"/>
      <c r="I194" s="400"/>
      <c r="J194" s="400"/>
      <c r="K194" s="400"/>
      <c r="L194" s="400"/>
      <c r="M194" s="400"/>
      <c r="N194" s="400"/>
      <c r="O194" s="400"/>
      <c r="P194" s="400"/>
      <c r="Q194" s="400"/>
      <c r="R194" s="400"/>
      <c r="S194" s="400"/>
      <c r="T194" s="400"/>
      <c r="U194" s="400"/>
      <c r="V194" s="400"/>
      <c r="W194" s="400"/>
      <c r="X194" s="400"/>
      <c r="Y194" s="400"/>
      <c r="Z194" s="400"/>
    </row>
    <row r="195" spans="1:26" ht="14.25" customHeight="1" x14ac:dyDescent="0.35">
      <c r="A195" s="400"/>
      <c r="B195" s="400"/>
      <c r="C195" s="400"/>
      <c r="D195" s="400"/>
      <c r="E195" s="400"/>
      <c r="F195" s="400"/>
      <c r="G195" s="400"/>
      <c r="H195" s="400"/>
      <c r="I195" s="400"/>
      <c r="J195" s="400"/>
      <c r="K195" s="400"/>
      <c r="L195" s="400"/>
      <c r="M195" s="400"/>
      <c r="N195" s="400"/>
      <c r="O195" s="400"/>
      <c r="P195" s="400"/>
      <c r="Q195" s="400"/>
      <c r="R195" s="400"/>
      <c r="S195" s="400"/>
      <c r="T195" s="400"/>
      <c r="U195" s="400"/>
      <c r="V195" s="400"/>
      <c r="W195" s="400"/>
      <c r="X195" s="400"/>
      <c r="Y195" s="400"/>
      <c r="Z195" s="400"/>
    </row>
    <row r="196" spans="1:26" ht="14.25" customHeight="1" x14ac:dyDescent="0.35">
      <c r="A196" s="400"/>
      <c r="B196" s="400"/>
      <c r="C196" s="400"/>
      <c r="D196" s="400"/>
      <c r="E196" s="400"/>
      <c r="F196" s="400"/>
      <c r="G196" s="400"/>
      <c r="H196" s="400"/>
      <c r="I196" s="400"/>
      <c r="J196" s="400"/>
      <c r="K196" s="400"/>
      <c r="L196" s="400"/>
      <c r="M196" s="400"/>
      <c r="N196" s="400"/>
      <c r="O196" s="400"/>
      <c r="P196" s="400"/>
      <c r="Q196" s="400"/>
      <c r="R196" s="400"/>
      <c r="S196" s="400"/>
      <c r="T196" s="400"/>
      <c r="U196" s="400"/>
      <c r="V196" s="400"/>
      <c r="W196" s="400"/>
      <c r="X196" s="400"/>
      <c r="Y196" s="400"/>
      <c r="Z196" s="400"/>
    </row>
    <row r="197" spans="1:26" ht="14.25" customHeight="1" x14ac:dyDescent="0.35">
      <c r="A197" s="400"/>
      <c r="B197" s="400"/>
      <c r="C197" s="400"/>
      <c r="D197" s="400"/>
      <c r="E197" s="400"/>
      <c r="F197" s="400"/>
      <c r="G197" s="400"/>
      <c r="H197" s="400"/>
      <c r="I197" s="400"/>
      <c r="J197" s="400"/>
      <c r="K197" s="400"/>
      <c r="L197" s="400"/>
      <c r="M197" s="400"/>
      <c r="N197" s="400"/>
      <c r="O197" s="400"/>
      <c r="P197" s="400"/>
      <c r="Q197" s="400"/>
      <c r="R197" s="400"/>
      <c r="S197" s="400"/>
      <c r="T197" s="400"/>
      <c r="U197" s="400"/>
      <c r="V197" s="400"/>
      <c r="W197" s="400"/>
      <c r="X197" s="400"/>
      <c r="Y197" s="400"/>
      <c r="Z197" s="400"/>
    </row>
    <row r="198" spans="1:26" ht="14.25" customHeight="1" x14ac:dyDescent="0.35">
      <c r="A198" s="400"/>
      <c r="B198" s="400"/>
      <c r="C198" s="400"/>
      <c r="D198" s="400"/>
      <c r="E198" s="400"/>
      <c r="F198" s="400"/>
      <c r="G198" s="400"/>
      <c r="H198" s="400"/>
      <c r="I198" s="400"/>
      <c r="J198" s="400"/>
      <c r="K198" s="400"/>
      <c r="L198" s="400"/>
      <c r="M198" s="400"/>
      <c r="N198" s="400"/>
      <c r="O198" s="400"/>
      <c r="P198" s="400"/>
      <c r="Q198" s="400"/>
      <c r="R198" s="400"/>
      <c r="S198" s="400"/>
      <c r="T198" s="400"/>
      <c r="U198" s="400"/>
      <c r="V198" s="400"/>
      <c r="W198" s="400"/>
      <c r="X198" s="400"/>
      <c r="Y198" s="400"/>
      <c r="Z198" s="400"/>
    </row>
    <row r="199" spans="1:26" ht="14.25" customHeight="1" x14ac:dyDescent="0.35">
      <c r="A199" s="400"/>
      <c r="B199" s="400"/>
      <c r="C199" s="400"/>
      <c r="D199" s="400"/>
      <c r="E199" s="400"/>
      <c r="F199" s="400"/>
      <c r="G199" s="400"/>
      <c r="H199" s="400"/>
      <c r="I199" s="400"/>
      <c r="J199" s="400"/>
      <c r="K199" s="400"/>
      <c r="L199" s="400"/>
      <c r="M199" s="400"/>
      <c r="N199" s="400"/>
      <c r="O199" s="400"/>
      <c r="P199" s="400"/>
      <c r="Q199" s="400"/>
      <c r="R199" s="400"/>
      <c r="S199" s="400"/>
      <c r="T199" s="400"/>
      <c r="U199" s="400"/>
      <c r="V199" s="400"/>
      <c r="W199" s="400"/>
      <c r="X199" s="400"/>
      <c r="Y199" s="400"/>
      <c r="Z199" s="400"/>
    </row>
    <row r="200" spans="1:26" ht="14.25" customHeight="1" x14ac:dyDescent="0.35">
      <c r="A200" s="400"/>
      <c r="B200" s="400"/>
      <c r="C200" s="400"/>
      <c r="D200" s="400"/>
      <c r="E200" s="400"/>
      <c r="F200" s="400"/>
      <c r="G200" s="400"/>
      <c r="H200" s="400"/>
      <c r="I200" s="400"/>
      <c r="J200" s="400"/>
      <c r="K200" s="400"/>
      <c r="L200" s="400"/>
      <c r="M200" s="400"/>
      <c r="N200" s="400"/>
      <c r="O200" s="400"/>
      <c r="P200" s="400"/>
      <c r="Q200" s="400"/>
      <c r="R200" s="400"/>
      <c r="S200" s="400"/>
      <c r="T200" s="400"/>
      <c r="U200" s="400"/>
      <c r="V200" s="400"/>
      <c r="W200" s="400"/>
      <c r="X200" s="400"/>
      <c r="Y200" s="400"/>
      <c r="Z200" s="400"/>
    </row>
    <row r="201" spans="1:26" ht="14.25" customHeight="1" x14ac:dyDescent="0.35">
      <c r="A201" s="400"/>
      <c r="B201" s="400"/>
      <c r="C201" s="400"/>
      <c r="D201" s="400"/>
      <c r="E201" s="400"/>
      <c r="F201" s="400"/>
      <c r="G201" s="400"/>
      <c r="H201" s="400"/>
      <c r="I201" s="400"/>
      <c r="J201" s="400"/>
      <c r="K201" s="400"/>
      <c r="L201" s="400"/>
      <c r="M201" s="400"/>
      <c r="N201" s="400"/>
      <c r="O201" s="400"/>
      <c r="P201" s="400"/>
      <c r="Q201" s="400"/>
      <c r="R201" s="400"/>
      <c r="S201" s="400"/>
      <c r="T201" s="400"/>
      <c r="U201" s="400"/>
      <c r="V201" s="400"/>
      <c r="W201" s="400"/>
      <c r="X201" s="400"/>
      <c r="Y201" s="400"/>
      <c r="Z201" s="400"/>
    </row>
    <row r="202" spans="1:26" ht="14.25" customHeight="1" x14ac:dyDescent="0.35">
      <c r="A202" s="400"/>
      <c r="B202" s="400"/>
      <c r="C202" s="400"/>
      <c r="D202" s="400"/>
      <c r="E202" s="400"/>
      <c r="F202" s="400"/>
      <c r="G202" s="400"/>
      <c r="H202" s="400"/>
      <c r="I202" s="400"/>
      <c r="J202" s="400"/>
      <c r="K202" s="400"/>
      <c r="L202" s="400"/>
      <c r="M202" s="400"/>
      <c r="N202" s="400"/>
      <c r="O202" s="400"/>
      <c r="P202" s="400"/>
      <c r="Q202" s="400"/>
      <c r="R202" s="400"/>
      <c r="S202" s="400"/>
      <c r="T202" s="400"/>
      <c r="U202" s="400"/>
      <c r="V202" s="400"/>
      <c r="W202" s="400"/>
      <c r="X202" s="400"/>
      <c r="Y202" s="400"/>
      <c r="Z202" s="400"/>
    </row>
    <row r="203" spans="1:26" ht="14.25" customHeight="1" x14ac:dyDescent="0.35">
      <c r="A203" s="400"/>
      <c r="B203" s="400"/>
      <c r="C203" s="400"/>
      <c r="D203" s="400"/>
      <c r="E203" s="400"/>
      <c r="F203" s="400"/>
      <c r="G203" s="400"/>
      <c r="H203" s="400"/>
      <c r="I203" s="400"/>
      <c r="J203" s="400"/>
      <c r="K203" s="400"/>
      <c r="L203" s="400"/>
      <c r="M203" s="400"/>
      <c r="N203" s="400"/>
      <c r="O203" s="400"/>
      <c r="P203" s="400"/>
      <c r="Q203" s="400"/>
      <c r="R203" s="400"/>
      <c r="S203" s="400"/>
      <c r="T203" s="400"/>
      <c r="U203" s="400"/>
      <c r="V203" s="400"/>
      <c r="W203" s="400"/>
      <c r="X203" s="400"/>
      <c r="Y203" s="400"/>
      <c r="Z203" s="400"/>
    </row>
    <row r="204" spans="1:26" ht="14.25" customHeight="1" x14ac:dyDescent="0.35">
      <c r="A204" s="400"/>
      <c r="B204" s="400"/>
      <c r="C204" s="400"/>
      <c r="D204" s="400"/>
      <c r="E204" s="400"/>
      <c r="F204" s="400"/>
      <c r="G204" s="400"/>
      <c r="H204" s="400"/>
      <c r="I204" s="400"/>
      <c r="J204" s="400"/>
      <c r="K204" s="400"/>
      <c r="L204" s="400"/>
      <c r="M204" s="400"/>
      <c r="N204" s="400"/>
      <c r="O204" s="400"/>
      <c r="P204" s="400"/>
      <c r="Q204" s="400"/>
      <c r="R204" s="400"/>
      <c r="S204" s="400"/>
      <c r="T204" s="400"/>
      <c r="U204" s="400"/>
      <c r="V204" s="400"/>
      <c r="W204" s="400"/>
      <c r="X204" s="400"/>
      <c r="Y204" s="400"/>
      <c r="Z204" s="400"/>
    </row>
    <row r="205" spans="1:26" ht="14.25" customHeight="1" x14ac:dyDescent="0.35">
      <c r="A205" s="400"/>
      <c r="B205" s="400"/>
      <c r="C205" s="400"/>
      <c r="D205" s="400"/>
      <c r="E205" s="400"/>
      <c r="F205" s="400"/>
      <c r="G205" s="400"/>
      <c r="H205" s="400"/>
      <c r="I205" s="400"/>
      <c r="J205" s="400"/>
      <c r="K205" s="400"/>
      <c r="L205" s="400"/>
      <c r="M205" s="400"/>
      <c r="N205" s="400"/>
      <c r="O205" s="400"/>
      <c r="P205" s="400"/>
      <c r="Q205" s="400"/>
      <c r="R205" s="400"/>
      <c r="S205" s="400"/>
      <c r="T205" s="400"/>
      <c r="U205" s="400"/>
      <c r="V205" s="400"/>
      <c r="W205" s="400"/>
      <c r="X205" s="400"/>
      <c r="Y205" s="400"/>
      <c r="Z205" s="400"/>
    </row>
    <row r="206" spans="1:26" ht="14.25" customHeight="1" x14ac:dyDescent="0.35">
      <c r="A206" s="400"/>
      <c r="B206" s="400"/>
      <c r="C206" s="400"/>
      <c r="D206" s="400"/>
      <c r="E206" s="400"/>
      <c r="F206" s="400"/>
      <c r="G206" s="400"/>
      <c r="H206" s="400"/>
      <c r="I206" s="400"/>
      <c r="J206" s="400"/>
      <c r="K206" s="400"/>
      <c r="L206" s="400"/>
      <c r="M206" s="400"/>
      <c r="N206" s="400"/>
      <c r="O206" s="400"/>
      <c r="P206" s="400"/>
      <c r="Q206" s="400"/>
      <c r="R206" s="400"/>
      <c r="S206" s="400"/>
      <c r="T206" s="400"/>
      <c r="U206" s="400"/>
      <c r="V206" s="400"/>
      <c r="W206" s="400"/>
      <c r="X206" s="400"/>
      <c r="Y206" s="400"/>
      <c r="Z206" s="400"/>
    </row>
    <row r="207" spans="1:26" ht="14.25" customHeight="1" x14ac:dyDescent="0.35">
      <c r="A207" s="400"/>
      <c r="B207" s="400"/>
      <c r="C207" s="400"/>
      <c r="D207" s="400"/>
      <c r="E207" s="400"/>
      <c r="F207" s="400"/>
      <c r="G207" s="400"/>
      <c r="H207" s="400"/>
      <c r="I207" s="400"/>
      <c r="J207" s="400"/>
      <c r="K207" s="400"/>
      <c r="L207" s="400"/>
      <c r="M207" s="400"/>
      <c r="N207" s="400"/>
      <c r="O207" s="400"/>
      <c r="P207" s="400"/>
      <c r="Q207" s="400"/>
      <c r="R207" s="400"/>
      <c r="S207" s="400"/>
      <c r="T207" s="400"/>
      <c r="U207" s="400"/>
      <c r="V207" s="400"/>
      <c r="W207" s="400"/>
      <c r="X207" s="400"/>
      <c r="Y207" s="400"/>
      <c r="Z207" s="400"/>
    </row>
    <row r="208" spans="1:26" ht="14.25" customHeight="1" x14ac:dyDescent="0.35">
      <c r="A208" s="400"/>
      <c r="B208" s="400"/>
      <c r="C208" s="400"/>
      <c r="D208" s="400"/>
      <c r="E208" s="400"/>
      <c r="F208" s="400"/>
      <c r="G208" s="400"/>
      <c r="H208" s="400"/>
      <c r="I208" s="400"/>
      <c r="J208" s="400"/>
      <c r="K208" s="400"/>
      <c r="L208" s="400"/>
      <c r="M208" s="400"/>
      <c r="N208" s="400"/>
      <c r="O208" s="400"/>
      <c r="P208" s="400"/>
      <c r="Q208" s="400"/>
      <c r="R208" s="400"/>
      <c r="S208" s="400"/>
      <c r="T208" s="400"/>
      <c r="U208" s="400"/>
      <c r="V208" s="400"/>
      <c r="W208" s="400"/>
      <c r="X208" s="400"/>
      <c r="Y208" s="400"/>
      <c r="Z208" s="400"/>
    </row>
    <row r="209" spans="1:26" ht="14.25" customHeight="1" x14ac:dyDescent="0.35">
      <c r="A209" s="400"/>
      <c r="B209" s="400"/>
      <c r="C209" s="400"/>
      <c r="D209" s="400"/>
      <c r="E209" s="400"/>
      <c r="F209" s="400"/>
      <c r="G209" s="400"/>
      <c r="H209" s="400"/>
      <c r="I209" s="400"/>
      <c r="J209" s="400"/>
      <c r="K209" s="400"/>
      <c r="L209" s="400"/>
      <c r="M209" s="400"/>
      <c r="N209" s="400"/>
      <c r="O209" s="400"/>
      <c r="P209" s="400"/>
      <c r="Q209" s="400"/>
      <c r="R209" s="400"/>
      <c r="S209" s="400"/>
      <c r="T209" s="400"/>
      <c r="U209" s="400"/>
      <c r="V209" s="400"/>
      <c r="W209" s="400"/>
      <c r="X209" s="400"/>
      <c r="Y209" s="400"/>
      <c r="Z209" s="400"/>
    </row>
    <row r="210" spans="1:26" ht="14.25" customHeight="1" x14ac:dyDescent="0.35">
      <c r="A210" s="400"/>
      <c r="B210" s="400"/>
      <c r="C210" s="400"/>
      <c r="D210" s="400"/>
      <c r="E210" s="400"/>
      <c r="F210" s="400"/>
      <c r="G210" s="400"/>
      <c r="H210" s="400"/>
      <c r="I210" s="400"/>
      <c r="J210" s="400"/>
      <c r="K210" s="400"/>
      <c r="L210" s="400"/>
      <c r="M210" s="400"/>
      <c r="N210" s="400"/>
      <c r="O210" s="400"/>
      <c r="P210" s="400"/>
      <c r="Q210" s="400"/>
      <c r="R210" s="400"/>
      <c r="S210" s="400"/>
      <c r="T210" s="400"/>
      <c r="U210" s="400"/>
      <c r="V210" s="400"/>
      <c r="W210" s="400"/>
      <c r="X210" s="400"/>
      <c r="Y210" s="400"/>
      <c r="Z210" s="400"/>
    </row>
    <row r="211" spans="1:26" ht="14.25" customHeight="1" x14ac:dyDescent="0.35">
      <c r="A211" s="400"/>
      <c r="B211" s="400"/>
      <c r="C211" s="400"/>
      <c r="D211" s="400"/>
      <c r="E211" s="400"/>
      <c r="F211" s="400"/>
      <c r="G211" s="400"/>
      <c r="H211" s="400"/>
      <c r="I211" s="400"/>
      <c r="J211" s="400"/>
      <c r="K211" s="400"/>
      <c r="L211" s="400"/>
      <c r="M211" s="400"/>
      <c r="N211" s="400"/>
      <c r="O211" s="400"/>
      <c r="P211" s="400"/>
      <c r="Q211" s="400"/>
      <c r="R211" s="400"/>
      <c r="S211" s="400"/>
      <c r="T211" s="400"/>
      <c r="U211" s="400"/>
      <c r="V211" s="400"/>
      <c r="W211" s="400"/>
      <c r="X211" s="400"/>
      <c r="Y211" s="400"/>
      <c r="Z211" s="400"/>
    </row>
    <row r="212" spans="1:26" ht="14.25" customHeight="1" x14ac:dyDescent="0.35">
      <c r="A212" s="400"/>
      <c r="B212" s="400"/>
      <c r="C212" s="400"/>
      <c r="D212" s="400"/>
      <c r="E212" s="400"/>
      <c r="F212" s="400"/>
      <c r="G212" s="400"/>
      <c r="H212" s="400"/>
      <c r="I212" s="400"/>
      <c r="J212" s="400"/>
      <c r="K212" s="400"/>
      <c r="L212" s="400"/>
      <c r="M212" s="400"/>
      <c r="N212" s="400"/>
      <c r="O212" s="400"/>
      <c r="P212" s="400"/>
      <c r="Q212" s="400"/>
      <c r="R212" s="400"/>
      <c r="S212" s="400"/>
      <c r="T212" s="400"/>
      <c r="U212" s="400"/>
      <c r="V212" s="400"/>
      <c r="W212" s="400"/>
      <c r="X212" s="400"/>
      <c r="Y212" s="400"/>
      <c r="Z212" s="400"/>
    </row>
    <row r="213" spans="1:26" ht="14.25" customHeight="1" x14ac:dyDescent="0.35">
      <c r="A213" s="400"/>
      <c r="B213" s="400"/>
      <c r="C213" s="400"/>
      <c r="D213" s="400"/>
      <c r="E213" s="400"/>
      <c r="F213" s="400"/>
      <c r="G213" s="400"/>
      <c r="H213" s="400"/>
      <c r="I213" s="400"/>
      <c r="J213" s="400"/>
      <c r="K213" s="400"/>
      <c r="L213" s="400"/>
      <c r="M213" s="400"/>
      <c r="N213" s="400"/>
      <c r="O213" s="400"/>
      <c r="P213" s="400"/>
      <c r="Q213" s="400"/>
      <c r="R213" s="400"/>
      <c r="S213" s="400"/>
      <c r="T213" s="400"/>
      <c r="U213" s="400"/>
      <c r="V213" s="400"/>
      <c r="W213" s="400"/>
      <c r="X213" s="400"/>
      <c r="Y213" s="400"/>
      <c r="Z213" s="400"/>
    </row>
    <row r="214" spans="1:26" ht="14.25" customHeight="1" x14ac:dyDescent="0.35">
      <c r="A214" s="400"/>
      <c r="B214" s="400"/>
      <c r="C214" s="400"/>
      <c r="D214" s="400"/>
      <c r="E214" s="400"/>
      <c r="F214" s="400"/>
      <c r="G214" s="400"/>
      <c r="H214" s="400"/>
      <c r="I214" s="400"/>
      <c r="J214" s="400"/>
      <c r="K214" s="400"/>
      <c r="L214" s="400"/>
      <c r="M214" s="400"/>
      <c r="N214" s="400"/>
      <c r="O214" s="400"/>
      <c r="P214" s="400"/>
      <c r="Q214" s="400"/>
      <c r="R214" s="400"/>
      <c r="S214" s="400"/>
      <c r="T214" s="400"/>
      <c r="U214" s="400"/>
      <c r="V214" s="400"/>
      <c r="W214" s="400"/>
      <c r="X214" s="400"/>
      <c r="Y214" s="400"/>
      <c r="Z214" s="400"/>
    </row>
    <row r="215" spans="1:26" ht="14.25" customHeight="1" x14ac:dyDescent="0.35">
      <c r="A215" s="400"/>
      <c r="B215" s="400"/>
      <c r="C215" s="400"/>
      <c r="D215" s="400"/>
      <c r="E215" s="400"/>
      <c r="F215" s="400"/>
      <c r="G215" s="400"/>
      <c r="H215" s="400"/>
      <c r="I215" s="400"/>
      <c r="J215" s="400"/>
      <c r="K215" s="400"/>
      <c r="L215" s="400"/>
      <c r="M215" s="400"/>
      <c r="N215" s="400"/>
      <c r="O215" s="400"/>
      <c r="P215" s="400"/>
      <c r="Q215" s="400"/>
      <c r="R215" s="400"/>
      <c r="S215" s="400"/>
      <c r="T215" s="400"/>
      <c r="U215" s="400"/>
      <c r="V215" s="400"/>
      <c r="W215" s="400"/>
      <c r="X215" s="400"/>
      <c r="Y215" s="400"/>
      <c r="Z215" s="400"/>
    </row>
    <row r="216" spans="1:26" ht="14.25" customHeight="1" x14ac:dyDescent="0.35">
      <c r="A216" s="400"/>
      <c r="B216" s="400"/>
      <c r="C216" s="400"/>
      <c r="D216" s="400"/>
      <c r="E216" s="400"/>
      <c r="F216" s="400"/>
      <c r="G216" s="400"/>
      <c r="H216" s="400"/>
      <c r="I216" s="400"/>
      <c r="J216" s="400"/>
      <c r="K216" s="400"/>
      <c r="L216" s="400"/>
      <c r="M216" s="400"/>
      <c r="N216" s="400"/>
      <c r="O216" s="400"/>
      <c r="P216" s="400"/>
      <c r="Q216" s="400"/>
      <c r="R216" s="400"/>
      <c r="S216" s="400"/>
      <c r="T216" s="400"/>
      <c r="U216" s="400"/>
      <c r="V216" s="400"/>
      <c r="W216" s="400"/>
      <c r="X216" s="400"/>
      <c r="Y216" s="400"/>
      <c r="Z216" s="400"/>
    </row>
    <row r="217" spans="1:26" ht="14.25" customHeight="1" x14ac:dyDescent="0.35">
      <c r="A217" s="400"/>
      <c r="B217" s="400"/>
      <c r="C217" s="400"/>
      <c r="D217" s="400"/>
      <c r="E217" s="400"/>
      <c r="F217" s="400"/>
      <c r="G217" s="400"/>
      <c r="H217" s="400"/>
      <c r="I217" s="400"/>
      <c r="J217" s="400"/>
      <c r="K217" s="400"/>
      <c r="L217" s="400"/>
      <c r="M217" s="400"/>
      <c r="N217" s="400"/>
      <c r="O217" s="400"/>
      <c r="P217" s="400"/>
      <c r="Q217" s="400"/>
      <c r="R217" s="400"/>
      <c r="S217" s="400"/>
      <c r="T217" s="400"/>
      <c r="U217" s="400"/>
      <c r="V217" s="400"/>
      <c r="W217" s="400"/>
      <c r="X217" s="400"/>
      <c r="Y217" s="400"/>
      <c r="Z217" s="400"/>
    </row>
    <row r="218" spans="1:26" ht="14.25" customHeight="1" x14ac:dyDescent="0.35">
      <c r="A218" s="400"/>
      <c r="B218" s="400"/>
      <c r="C218" s="400"/>
      <c r="D218" s="400"/>
      <c r="E218" s="400"/>
      <c r="F218" s="400"/>
      <c r="G218" s="400"/>
      <c r="H218" s="400"/>
      <c r="I218" s="400"/>
      <c r="J218" s="400"/>
      <c r="K218" s="400"/>
      <c r="L218" s="400"/>
      <c r="M218" s="400"/>
      <c r="N218" s="400"/>
      <c r="O218" s="400"/>
      <c r="P218" s="400"/>
      <c r="Q218" s="400"/>
      <c r="R218" s="400"/>
      <c r="S218" s="400"/>
      <c r="T218" s="400"/>
      <c r="U218" s="400"/>
      <c r="V218" s="400"/>
      <c r="W218" s="400"/>
      <c r="X218" s="400"/>
      <c r="Y218" s="400"/>
      <c r="Z218" s="400"/>
    </row>
    <row r="219" spans="1:26" ht="14.25" customHeight="1" x14ac:dyDescent="0.35">
      <c r="A219" s="400"/>
      <c r="B219" s="400"/>
      <c r="C219" s="400"/>
      <c r="D219" s="400"/>
      <c r="E219" s="400"/>
      <c r="F219" s="400"/>
      <c r="G219" s="400"/>
      <c r="H219" s="400"/>
      <c r="I219" s="400"/>
      <c r="J219" s="400"/>
      <c r="K219" s="400"/>
      <c r="L219" s="400"/>
      <c r="M219" s="400"/>
      <c r="N219" s="400"/>
      <c r="O219" s="400"/>
      <c r="P219" s="400"/>
      <c r="Q219" s="400"/>
      <c r="R219" s="400"/>
      <c r="S219" s="400"/>
      <c r="T219" s="400"/>
      <c r="U219" s="400"/>
      <c r="V219" s="400"/>
      <c r="W219" s="400"/>
      <c r="X219" s="400"/>
      <c r="Y219" s="400"/>
      <c r="Z219" s="400"/>
    </row>
    <row r="220" spans="1:26" ht="14.25" customHeight="1" x14ac:dyDescent="0.35">
      <c r="A220" s="400"/>
      <c r="B220" s="400"/>
      <c r="C220" s="400"/>
      <c r="D220" s="400"/>
      <c r="E220" s="400"/>
      <c r="F220" s="400"/>
      <c r="G220" s="400"/>
      <c r="H220" s="400"/>
      <c r="I220" s="400"/>
      <c r="J220" s="400"/>
      <c r="K220" s="400"/>
      <c r="L220" s="400"/>
      <c r="M220" s="400"/>
      <c r="N220" s="400"/>
      <c r="O220" s="400"/>
      <c r="P220" s="400"/>
      <c r="Q220" s="400"/>
      <c r="R220" s="400"/>
      <c r="S220" s="400"/>
      <c r="T220" s="400"/>
      <c r="U220" s="400"/>
      <c r="V220" s="400"/>
      <c r="W220" s="400"/>
      <c r="X220" s="400"/>
      <c r="Y220" s="400"/>
      <c r="Z220" s="400"/>
    </row>
    <row r="221" spans="1:26" ht="14.25" customHeight="1" x14ac:dyDescent="0.35">
      <c r="A221" s="400"/>
      <c r="B221" s="400"/>
      <c r="C221" s="400"/>
      <c r="D221" s="400"/>
      <c r="E221" s="400"/>
      <c r="F221" s="400"/>
      <c r="G221" s="400"/>
      <c r="H221" s="400"/>
      <c r="I221" s="400"/>
      <c r="J221" s="400"/>
      <c r="K221" s="400"/>
      <c r="L221" s="400"/>
      <c r="M221" s="400"/>
      <c r="N221" s="400"/>
      <c r="O221" s="400"/>
      <c r="P221" s="400"/>
      <c r="Q221" s="400"/>
      <c r="R221" s="400"/>
      <c r="S221" s="400"/>
      <c r="T221" s="400"/>
      <c r="U221" s="400"/>
      <c r="V221" s="400"/>
      <c r="W221" s="400"/>
      <c r="X221" s="400"/>
      <c r="Y221" s="400"/>
      <c r="Z221" s="400"/>
    </row>
    <row r="222" spans="1:26" ht="14.25" customHeight="1" x14ac:dyDescent="0.35">
      <c r="A222" s="400"/>
      <c r="B222" s="400"/>
      <c r="C222" s="400"/>
      <c r="D222" s="400"/>
      <c r="E222" s="400"/>
      <c r="F222" s="400"/>
      <c r="G222" s="400"/>
      <c r="H222" s="400"/>
      <c r="I222" s="400"/>
      <c r="J222" s="400"/>
      <c r="K222" s="400"/>
      <c r="L222" s="400"/>
      <c r="M222" s="400"/>
      <c r="N222" s="400"/>
      <c r="O222" s="400"/>
      <c r="P222" s="400"/>
      <c r="Q222" s="400"/>
      <c r="R222" s="400"/>
      <c r="S222" s="400"/>
      <c r="T222" s="400"/>
      <c r="U222" s="400"/>
      <c r="V222" s="400"/>
      <c r="W222" s="400"/>
      <c r="X222" s="400"/>
      <c r="Y222" s="400"/>
      <c r="Z222" s="400"/>
    </row>
    <row r="223" spans="1:26" ht="14.25" customHeight="1" x14ac:dyDescent="0.35">
      <c r="A223" s="400"/>
      <c r="B223" s="400"/>
      <c r="C223" s="400"/>
      <c r="D223" s="400"/>
      <c r="E223" s="400"/>
      <c r="F223" s="400"/>
      <c r="G223" s="400"/>
      <c r="H223" s="400"/>
      <c r="I223" s="400"/>
      <c r="J223" s="400"/>
      <c r="K223" s="400"/>
      <c r="L223" s="400"/>
      <c r="M223" s="400"/>
      <c r="N223" s="400"/>
      <c r="O223" s="400"/>
      <c r="P223" s="400"/>
      <c r="Q223" s="400"/>
      <c r="R223" s="400"/>
      <c r="S223" s="400"/>
      <c r="T223" s="400"/>
      <c r="U223" s="400"/>
      <c r="V223" s="400"/>
      <c r="W223" s="400"/>
      <c r="X223" s="400"/>
      <c r="Y223" s="400"/>
      <c r="Z223" s="400"/>
    </row>
    <row r="224" spans="1:26" ht="14.25" customHeight="1" x14ac:dyDescent="0.35">
      <c r="A224" s="400"/>
      <c r="B224" s="400"/>
      <c r="C224" s="400"/>
      <c r="D224" s="400"/>
      <c r="E224" s="400"/>
      <c r="F224" s="400"/>
      <c r="G224" s="400"/>
      <c r="H224" s="400"/>
      <c r="I224" s="400"/>
      <c r="J224" s="400"/>
      <c r="K224" s="400"/>
      <c r="L224" s="400"/>
      <c r="M224" s="400"/>
      <c r="N224" s="400"/>
      <c r="O224" s="400"/>
      <c r="P224" s="400"/>
      <c r="Q224" s="400"/>
      <c r="R224" s="400"/>
      <c r="S224" s="400"/>
      <c r="T224" s="400"/>
      <c r="U224" s="400"/>
      <c r="V224" s="400"/>
      <c r="W224" s="400"/>
      <c r="X224" s="400"/>
      <c r="Y224" s="400"/>
      <c r="Z224" s="400"/>
    </row>
    <row r="225" spans="1:26" ht="14.25" customHeight="1" x14ac:dyDescent="0.35">
      <c r="A225" s="400"/>
      <c r="B225" s="400"/>
      <c r="C225" s="400"/>
      <c r="D225" s="400"/>
      <c r="E225" s="400"/>
      <c r="F225" s="400"/>
      <c r="G225" s="400"/>
      <c r="H225" s="400"/>
      <c r="I225" s="400"/>
      <c r="J225" s="400"/>
      <c r="K225" s="400"/>
      <c r="L225" s="400"/>
      <c r="M225" s="400"/>
      <c r="N225" s="400"/>
      <c r="O225" s="400"/>
      <c r="P225" s="400"/>
      <c r="Q225" s="400"/>
      <c r="R225" s="400"/>
      <c r="S225" s="400"/>
      <c r="T225" s="400"/>
      <c r="U225" s="400"/>
      <c r="V225" s="400"/>
      <c r="W225" s="400"/>
      <c r="X225" s="400"/>
      <c r="Y225" s="400"/>
      <c r="Z225" s="400"/>
    </row>
    <row r="226" spans="1:26" ht="14.25" customHeight="1" x14ac:dyDescent="0.35">
      <c r="A226" s="400"/>
      <c r="B226" s="400"/>
      <c r="C226" s="400"/>
      <c r="D226" s="400"/>
      <c r="E226" s="400"/>
      <c r="F226" s="400"/>
      <c r="G226" s="400"/>
      <c r="H226" s="400"/>
      <c r="I226" s="400"/>
      <c r="J226" s="400"/>
      <c r="K226" s="400"/>
      <c r="L226" s="400"/>
      <c r="M226" s="400"/>
      <c r="N226" s="400"/>
      <c r="O226" s="400"/>
      <c r="P226" s="400"/>
      <c r="Q226" s="400"/>
      <c r="R226" s="400"/>
      <c r="S226" s="400"/>
      <c r="T226" s="400"/>
      <c r="U226" s="400"/>
      <c r="V226" s="400"/>
      <c r="W226" s="400"/>
      <c r="X226" s="400"/>
      <c r="Y226" s="400"/>
      <c r="Z226" s="400"/>
    </row>
    <row r="227" spans="1:26" ht="14.25" customHeight="1" x14ac:dyDescent="0.35">
      <c r="A227" s="400"/>
      <c r="B227" s="400"/>
      <c r="C227" s="400"/>
      <c r="D227" s="400"/>
      <c r="E227" s="400"/>
      <c r="F227" s="400"/>
      <c r="G227" s="400"/>
      <c r="H227" s="400"/>
      <c r="I227" s="400"/>
      <c r="J227" s="400"/>
      <c r="K227" s="400"/>
      <c r="L227" s="400"/>
      <c r="M227" s="400"/>
      <c r="N227" s="400"/>
      <c r="O227" s="400"/>
      <c r="P227" s="400"/>
      <c r="Q227" s="400"/>
      <c r="R227" s="400"/>
      <c r="S227" s="400"/>
      <c r="T227" s="400"/>
      <c r="U227" s="400"/>
      <c r="V227" s="400"/>
      <c r="W227" s="400"/>
      <c r="X227" s="400"/>
      <c r="Y227" s="400"/>
      <c r="Z227" s="400"/>
    </row>
    <row r="228" spans="1:26" ht="14.25" customHeight="1" x14ac:dyDescent="0.35">
      <c r="A228" s="400"/>
      <c r="B228" s="400"/>
      <c r="C228" s="400"/>
      <c r="D228" s="400"/>
      <c r="E228" s="400"/>
      <c r="F228" s="400"/>
      <c r="G228" s="400"/>
      <c r="H228" s="400"/>
      <c r="I228" s="400"/>
      <c r="J228" s="400"/>
      <c r="K228" s="400"/>
      <c r="L228" s="400"/>
      <c r="M228" s="400"/>
      <c r="N228" s="400"/>
      <c r="O228" s="400"/>
      <c r="P228" s="400"/>
      <c r="Q228" s="400"/>
      <c r="R228" s="400"/>
      <c r="S228" s="400"/>
      <c r="T228" s="400"/>
      <c r="U228" s="400"/>
      <c r="V228" s="400"/>
      <c r="W228" s="400"/>
      <c r="X228" s="400"/>
      <c r="Y228" s="400"/>
      <c r="Z228" s="400"/>
    </row>
    <row r="229" spans="1:26" ht="14.25" customHeight="1" x14ac:dyDescent="0.35">
      <c r="A229" s="400"/>
      <c r="B229" s="400"/>
      <c r="C229" s="400"/>
      <c r="D229" s="400"/>
      <c r="E229" s="400"/>
      <c r="F229" s="400"/>
      <c r="G229" s="400"/>
      <c r="H229" s="400"/>
      <c r="I229" s="400"/>
      <c r="J229" s="400"/>
      <c r="K229" s="400"/>
      <c r="L229" s="400"/>
      <c r="M229" s="400"/>
      <c r="N229" s="400"/>
      <c r="O229" s="400"/>
      <c r="P229" s="400"/>
      <c r="Q229" s="400"/>
      <c r="R229" s="400"/>
      <c r="S229" s="400"/>
      <c r="T229" s="400"/>
      <c r="U229" s="400"/>
      <c r="V229" s="400"/>
      <c r="W229" s="400"/>
      <c r="X229" s="400"/>
      <c r="Y229" s="400"/>
      <c r="Z229" s="400"/>
    </row>
    <row r="230" spans="1:26" ht="14.25" customHeight="1" x14ac:dyDescent="0.35">
      <c r="A230" s="400"/>
      <c r="B230" s="400"/>
      <c r="C230" s="400"/>
      <c r="D230" s="400"/>
      <c r="E230" s="400"/>
      <c r="F230" s="400"/>
      <c r="G230" s="400"/>
      <c r="H230" s="400"/>
      <c r="I230" s="400"/>
      <c r="J230" s="400"/>
      <c r="K230" s="400"/>
      <c r="L230" s="400"/>
      <c r="M230" s="400"/>
      <c r="N230" s="400"/>
      <c r="O230" s="400"/>
      <c r="P230" s="400"/>
      <c r="Q230" s="400"/>
      <c r="R230" s="400"/>
      <c r="S230" s="400"/>
      <c r="T230" s="400"/>
      <c r="U230" s="400"/>
      <c r="V230" s="400"/>
      <c r="W230" s="400"/>
      <c r="X230" s="400"/>
      <c r="Y230" s="400"/>
      <c r="Z230" s="400"/>
    </row>
    <row r="231" spans="1:26" ht="14.25" customHeight="1" x14ac:dyDescent="0.35">
      <c r="A231" s="400"/>
      <c r="B231" s="400"/>
      <c r="C231" s="400"/>
      <c r="D231" s="400"/>
      <c r="E231" s="400"/>
      <c r="F231" s="400"/>
      <c r="G231" s="400"/>
      <c r="H231" s="400"/>
      <c r="I231" s="400"/>
      <c r="J231" s="400"/>
      <c r="K231" s="400"/>
      <c r="L231" s="400"/>
      <c r="M231" s="400"/>
      <c r="N231" s="400"/>
      <c r="O231" s="400"/>
      <c r="P231" s="400"/>
      <c r="Q231" s="400"/>
      <c r="R231" s="400"/>
      <c r="S231" s="400"/>
      <c r="T231" s="400"/>
      <c r="U231" s="400"/>
      <c r="V231" s="400"/>
      <c r="W231" s="400"/>
      <c r="X231" s="400"/>
      <c r="Y231" s="400"/>
      <c r="Z231" s="400"/>
    </row>
    <row r="232" spans="1:26" ht="14.25" customHeight="1" x14ac:dyDescent="0.35">
      <c r="A232" s="400"/>
      <c r="B232" s="400"/>
      <c r="C232" s="400"/>
      <c r="D232" s="400"/>
      <c r="E232" s="400"/>
      <c r="F232" s="400"/>
      <c r="G232" s="400"/>
      <c r="H232" s="400"/>
      <c r="I232" s="400"/>
      <c r="J232" s="400"/>
      <c r="K232" s="400"/>
      <c r="L232" s="400"/>
      <c r="M232" s="400"/>
      <c r="N232" s="400"/>
      <c r="O232" s="400"/>
      <c r="P232" s="400"/>
      <c r="Q232" s="400"/>
      <c r="R232" s="400"/>
      <c r="S232" s="400"/>
      <c r="T232" s="400"/>
      <c r="U232" s="400"/>
      <c r="V232" s="400"/>
      <c r="W232" s="400"/>
      <c r="X232" s="400"/>
      <c r="Y232" s="400"/>
      <c r="Z232" s="400"/>
    </row>
    <row r="233" spans="1:26" ht="14.25" customHeight="1" x14ac:dyDescent="0.35">
      <c r="A233" s="400"/>
      <c r="B233" s="400"/>
      <c r="C233" s="400"/>
      <c r="D233" s="400"/>
      <c r="E233" s="400"/>
      <c r="F233" s="400"/>
      <c r="G233" s="400"/>
      <c r="H233" s="400"/>
      <c r="I233" s="400"/>
      <c r="J233" s="400"/>
      <c r="K233" s="400"/>
      <c r="L233" s="400"/>
      <c r="M233" s="400"/>
      <c r="N233" s="400"/>
      <c r="O233" s="400"/>
      <c r="P233" s="400"/>
      <c r="Q233" s="400"/>
      <c r="R233" s="400"/>
      <c r="S233" s="400"/>
      <c r="T233" s="400"/>
      <c r="U233" s="400"/>
      <c r="V233" s="400"/>
      <c r="W233" s="400"/>
      <c r="X233" s="400"/>
      <c r="Y233" s="400"/>
      <c r="Z233" s="400"/>
    </row>
    <row r="234" spans="1:26" ht="14.25" customHeight="1" x14ac:dyDescent="0.35">
      <c r="A234" s="400"/>
      <c r="B234" s="400"/>
      <c r="C234" s="400"/>
      <c r="D234" s="400"/>
      <c r="E234" s="400"/>
      <c r="F234" s="400"/>
      <c r="G234" s="400"/>
      <c r="H234" s="400"/>
      <c r="I234" s="400"/>
      <c r="J234" s="400"/>
      <c r="K234" s="400"/>
      <c r="L234" s="400"/>
      <c r="M234" s="400"/>
      <c r="N234" s="400"/>
      <c r="O234" s="400"/>
      <c r="P234" s="400"/>
      <c r="Q234" s="400"/>
      <c r="R234" s="400"/>
      <c r="S234" s="400"/>
      <c r="T234" s="400"/>
      <c r="U234" s="400"/>
      <c r="V234" s="400"/>
      <c r="W234" s="400"/>
      <c r="X234" s="400"/>
      <c r="Y234" s="400"/>
      <c r="Z234" s="400"/>
    </row>
    <row r="235" spans="1:26" ht="14.25" customHeight="1" x14ac:dyDescent="0.35">
      <c r="A235" s="400"/>
      <c r="B235" s="400"/>
      <c r="C235" s="400"/>
      <c r="D235" s="400"/>
      <c r="E235" s="400"/>
      <c r="F235" s="400"/>
      <c r="G235" s="400"/>
      <c r="H235" s="400"/>
      <c r="I235" s="400"/>
      <c r="J235" s="400"/>
      <c r="K235" s="400"/>
      <c r="L235" s="400"/>
      <c r="M235" s="400"/>
      <c r="N235" s="400"/>
      <c r="O235" s="400"/>
      <c r="P235" s="400"/>
      <c r="Q235" s="400"/>
      <c r="R235" s="400"/>
      <c r="S235" s="400"/>
      <c r="T235" s="400"/>
      <c r="U235" s="400"/>
      <c r="V235" s="400"/>
      <c r="W235" s="400"/>
      <c r="X235" s="400"/>
      <c r="Y235" s="400"/>
      <c r="Z235" s="400"/>
    </row>
    <row r="236" spans="1:26" ht="14.25" customHeight="1" x14ac:dyDescent="0.35">
      <c r="A236" s="400"/>
      <c r="B236" s="400"/>
      <c r="C236" s="400"/>
      <c r="D236" s="400"/>
      <c r="E236" s="400"/>
      <c r="F236" s="400"/>
      <c r="G236" s="400"/>
      <c r="H236" s="400"/>
      <c r="I236" s="400"/>
      <c r="J236" s="400"/>
      <c r="K236" s="400"/>
      <c r="L236" s="400"/>
      <c r="M236" s="400"/>
      <c r="N236" s="400"/>
      <c r="O236" s="400"/>
      <c r="P236" s="400"/>
      <c r="Q236" s="400"/>
      <c r="R236" s="400"/>
      <c r="S236" s="400"/>
      <c r="T236" s="400"/>
      <c r="U236" s="400"/>
      <c r="V236" s="400"/>
      <c r="W236" s="400"/>
      <c r="X236" s="400"/>
      <c r="Y236" s="400"/>
      <c r="Z236" s="400"/>
    </row>
    <row r="237" spans="1:26" ht="14.25" customHeight="1" x14ac:dyDescent="0.35">
      <c r="A237" s="400"/>
      <c r="B237" s="400"/>
      <c r="C237" s="400"/>
      <c r="D237" s="400"/>
      <c r="E237" s="400"/>
      <c r="F237" s="400"/>
      <c r="G237" s="400"/>
      <c r="H237" s="400"/>
      <c r="I237" s="400"/>
      <c r="J237" s="400"/>
      <c r="K237" s="400"/>
      <c r="L237" s="400"/>
      <c r="M237" s="400"/>
      <c r="N237" s="400"/>
      <c r="O237" s="400"/>
      <c r="P237" s="400"/>
      <c r="Q237" s="400"/>
      <c r="R237" s="400"/>
      <c r="S237" s="400"/>
      <c r="T237" s="400"/>
      <c r="U237" s="400"/>
      <c r="V237" s="400"/>
      <c r="W237" s="400"/>
      <c r="X237" s="400"/>
      <c r="Y237" s="400"/>
      <c r="Z237" s="400"/>
    </row>
    <row r="238" spans="1:26" ht="14.25" customHeight="1" x14ac:dyDescent="0.35">
      <c r="A238" s="400"/>
      <c r="B238" s="400"/>
      <c r="C238" s="400"/>
      <c r="D238" s="400"/>
      <c r="E238" s="400"/>
      <c r="F238" s="400"/>
      <c r="G238" s="400"/>
      <c r="H238" s="400"/>
      <c r="I238" s="400"/>
      <c r="J238" s="400"/>
      <c r="K238" s="400"/>
      <c r="L238" s="400"/>
      <c r="M238" s="400"/>
      <c r="N238" s="400"/>
      <c r="O238" s="400"/>
      <c r="P238" s="400"/>
      <c r="Q238" s="400"/>
      <c r="R238" s="400"/>
      <c r="S238" s="400"/>
      <c r="T238" s="400"/>
      <c r="U238" s="400"/>
      <c r="V238" s="400"/>
      <c r="W238" s="400"/>
      <c r="X238" s="400"/>
      <c r="Y238" s="400"/>
      <c r="Z238" s="400"/>
    </row>
    <row r="239" spans="1:26" ht="14.25" customHeight="1" x14ac:dyDescent="0.35">
      <c r="A239" s="400"/>
      <c r="B239" s="400"/>
      <c r="C239" s="400"/>
      <c r="D239" s="400"/>
      <c r="E239" s="400"/>
      <c r="F239" s="400"/>
      <c r="G239" s="400"/>
      <c r="H239" s="400"/>
      <c r="I239" s="400"/>
      <c r="J239" s="400"/>
      <c r="K239" s="400"/>
      <c r="L239" s="400"/>
      <c r="M239" s="400"/>
      <c r="N239" s="400"/>
      <c r="O239" s="400"/>
      <c r="P239" s="400"/>
      <c r="Q239" s="400"/>
      <c r="R239" s="400"/>
      <c r="S239" s="400"/>
      <c r="T239" s="400"/>
      <c r="U239" s="400"/>
      <c r="V239" s="400"/>
      <c r="W239" s="400"/>
      <c r="X239" s="400"/>
      <c r="Y239" s="400"/>
      <c r="Z239" s="400"/>
    </row>
    <row r="240" spans="1:26" ht="14.25" customHeight="1" x14ac:dyDescent="0.35">
      <c r="A240" s="400"/>
      <c r="B240" s="400"/>
      <c r="C240" s="400"/>
      <c r="D240" s="400"/>
      <c r="E240" s="400"/>
      <c r="F240" s="400"/>
      <c r="G240" s="400"/>
      <c r="H240" s="400"/>
      <c r="I240" s="400"/>
      <c r="J240" s="400"/>
      <c r="K240" s="400"/>
      <c r="L240" s="400"/>
      <c r="M240" s="400"/>
      <c r="N240" s="400"/>
      <c r="O240" s="400"/>
      <c r="P240" s="400"/>
      <c r="Q240" s="400"/>
      <c r="R240" s="400"/>
      <c r="S240" s="400"/>
      <c r="T240" s="400"/>
      <c r="U240" s="400"/>
      <c r="V240" s="400"/>
      <c r="W240" s="400"/>
      <c r="X240" s="400"/>
      <c r="Y240" s="400"/>
      <c r="Z240" s="400"/>
    </row>
    <row r="241" spans="1:26" ht="14.25" customHeight="1" x14ac:dyDescent="0.35">
      <c r="A241" s="400"/>
      <c r="B241" s="400"/>
      <c r="C241" s="400"/>
      <c r="D241" s="400"/>
      <c r="E241" s="400"/>
      <c r="F241" s="400"/>
      <c r="G241" s="400"/>
      <c r="H241" s="400"/>
      <c r="I241" s="400"/>
      <c r="J241" s="400"/>
      <c r="K241" s="400"/>
      <c r="L241" s="400"/>
      <c r="M241" s="400"/>
      <c r="N241" s="400"/>
      <c r="O241" s="400"/>
      <c r="P241" s="400"/>
      <c r="Q241" s="400"/>
      <c r="R241" s="400"/>
      <c r="S241" s="400"/>
      <c r="T241" s="400"/>
      <c r="U241" s="400"/>
      <c r="V241" s="400"/>
      <c r="W241" s="400"/>
      <c r="X241" s="400"/>
      <c r="Y241" s="400"/>
      <c r="Z241" s="400"/>
    </row>
    <row r="242" spans="1:26" ht="14.25" customHeight="1" x14ac:dyDescent="0.35">
      <c r="A242" s="400"/>
      <c r="B242" s="400"/>
      <c r="C242" s="400"/>
      <c r="D242" s="400"/>
      <c r="E242" s="400"/>
      <c r="F242" s="400"/>
      <c r="G242" s="400"/>
      <c r="H242" s="400"/>
      <c r="I242" s="400"/>
      <c r="J242" s="400"/>
      <c r="K242" s="400"/>
      <c r="L242" s="400"/>
      <c r="M242" s="400"/>
      <c r="N242" s="400"/>
      <c r="O242" s="400"/>
      <c r="P242" s="400"/>
      <c r="Q242" s="400"/>
      <c r="R242" s="400"/>
      <c r="S242" s="400"/>
      <c r="T242" s="400"/>
      <c r="U242" s="400"/>
      <c r="V242" s="400"/>
      <c r="W242" s="400"/>
      <c r="X242" s="400"/>
      <c r="Y242" s="400"/>
      <c r="Z242" s="400"/>
    </row>
    <row r="243" spans="1:26" ht="14.25" customHeight="1" x14ac:dyDescent="0.35">
      <c r="A243" s="400"/>
      <c r="B243" s="400"/>
      <c r="C243" s="400"/>
      <c r="D243" s="400"/>
      <c r="E243" s="400"/>
      <c r="F243" s="400"/>
      <c r="G243" s="400"/>
      <c r="H243" s="400"/>
      <c r="I243" s="400"/>
      <c r="J243" s="400"/>
      <c r="K243" s="400"/>
      <c r="L243" s="400"/>
      <c r="M243" s="400"/>
      <c r="N243" s="400"/>
      <c r="O243" s="400"/>
      <c r="P243" s="400"/>
      <c r="Q243" s="400"/>
      <c r="R243" s="400"/>
      <c r="S243" s="400"/>
      <c r="T243" s="400"/>
      <c r="U243" s="400"/>
      <c r="V243" s="400"/>
      <c r="W243" s="400"/>
      <c r="X243" s="400"/>
      <c r="Y243" s="400"/>
      <c r="Z243" s="400"/>
    </row>
    <row r="244" spans="1:26" ht="14.25" customHeight="1" x14ac:dyDescent="0.35">
      <c r="A244" s="400"/>
      <c r="B244" s="400"/>
      <c r="C244" s="400"/>
      <c r="D244" s="400"/>
      <c r="E244" s="400"/>
      <c r="F244" s="400"/>
      <c r="G244" s="400"/>
      <c r="H244" s="400"/>
      <c r="I244" s="400"/>
      <c r="J244" s="400"/>
      <c r="K244" s="400"/>
      <c r="L244" s="400"/>
      <c r="M244" s="400"/>
      <c r="N244" s="400"/>
      <c r="O244" s="400"/>
      <c r="P244" s="400"/>
      <c r="Q244" s="400"/>
      <c r="R244" s="400"/>
      <c r="S244" s="400"/>
      <c r="T244" s="400"/>
      <c r="U244" s="400"/>
      <c r="V244" s="400"/>
      <c r="W244" s="400"/>
      <c r="X244" s="400"/>
      <c r="Y244" s="400"/>
      <c r="Z244" s="400"/>
    </row>
    <row r="245" spans="1:26" ht="14.25" customHeight="1" x14ac:dyDescent="0.35">
      <c r="A245" s="400"/>
      <c r="B245" s="400"/>
      <c r="C245" s="400"/>
      <c r="D245" s="400"/>
      <c r="E245" s="400"/>
      <c r="F245" s="400"/>
      <c r="G245" s="400"/>
      <c r="H245" s="400"/>
      <c r="I245" s="400"/>
      <c r="J245" s="400"/>
      <c r="K245" s="400"/>
      <c r="L245" s="400"/>
      <c r="M245" s="400"/>
      <c r="N245" s="400"/>
      <c r="O245" s="400"/>
      <c r="P245" s="400"/>
      <c r="Q245" s="400"/>
      <c r="R245" s="400"/>
      <c r="S245" s="400"/>
      <c r="T245" s="400"/>
      <c r="U245" s="400"/>
      <c r="V245" s="400"/>
      <c r="W245" s="400"/>
      <c r="X245" s="400"/>
      <c r="Y245" s="400"/>
      <c r="Z245" s="400"/>
    </row>
    <row r="246" spans="1:26" ht="14.25" customHeight="1" x14ac:dyDescent="0.35">
      <c r="A246" s="400"/>
      <c r="B246" s="400"/>
      <c r="C246" s="400"/>
      <c r="D246" s="400"/>
      <c r="E246" s="400"/>
      <c r="F246" s="400"/>
      <c r="G246" s="400"/>
      <c r="H246" s="400"/>
      <c r="I246" s="400"/>
      <c r="J246" s="400"/>
      <c r="K246" s="400"/>
      <c r="L246" s="400"/>
      <c r="M246" s="400"/>
      <c r="N246" s="400"/>
      <c r="O246" s="400"/>
      <c r="P246" s="400"/>
      <c r="Q246" s="400"/>
      <c r="R246" s="400"/>
      <c r="S246" s="400"/>
      <c r="T246" s="400"/>
      <c r="U246" s="400"/>
      <c r="V246" s="400"/>
      <c r="W246" s="400"/>
      <c r="X246" s="400"/>
      <c r="Y246" s="400"/>
      <c r="Z246" s="400"/>
    </row>
    <row r="247" spans="1:26" ht="14.25" customHeight="1" x14ac:dyDescent="0.35">
      <c r="A247" s="400"/>
      <c r="B247" s="400"/>
      <c r="C247" s="400"/>
      <c r="D247" s="400"/>
      <c r="E247" s="400"/>
      <c r="F247" s="400"/>
      <c r="G247" s="400"/>
      <c r="H247" s="400"/>
      <c r="I247" s="400"/>
      <c r="J247" s="400"/>
      <c r="K247" s="400"/>
      <c r="L247" s="400"/>
      <c r="M247" s="400"/>
      <c r="N247" s="400"/>
      <c r="O247" s="400"/>
      <c r="P247" s="400"/>
      <c r="Q247" s="400"/>
      <c r="R247" s="400"/>
      <c r="S247" s="400"/>
      <c r="T247" s="400"/>
      <c r="U247" s="400"/>
      <c r="V247" s="400"/>
      <c r="W247" s="400"/>
      <c r="X247" s="400"/>
      <c r="Y247" s="400"/>
      <c r="Z247" s="400"/>
    </row>
    <row r="248" spans="1:26" ht="14.25" customHeight="1" x14ac:dyDescent="0.35">
      <c r="A248" s="400"/>
      <c r="B248" s="400"/>
      <c r="C248" s="400"/>
      <c r="D248" s="400"/>
      <c r="E248" s="400"/>
      <c r="F248" s="400"/>
      <c r="G248" s="400"/>
      <c r="H248" s="400"/>
      <c r="I248" s="400"/>
      <c r="J248" s="400"/>
      <c r="K248" s="400"/>
      <c r="L248" s="400"/>
      <c r="M248" s="400"/>
      <c r="N248" s="400"/>
      <c r="O248" s="400"/>
      <c r="P248" s="400"/>
      <c r="Q248" s="400"/>
      <c r="R248" s="400"/>
      <c r="S248" s="400"/>
      <c r="T248" s="400"/>
      <c r="U248" s="400"/>
      <c r="V248" s="400"/>
      <c r="W248" s="400"/>
      <c r="X248" s="400"/>
      <c r="Y248" s="400"/>
      <c r="Z248" s="400"/>
    </row>
    <row r="249" spans="1:26" ht="14.25" customHeight="1" x14ac:dyDescent="0.35">
      <c r="A249" s="400"/>
      <c r="B249" s="400"/>
      <c r="C249" s="400"/>
      <c r="D249" s="400"/>
      <c r="E249" s="400"/>
      <c r="F249" s="400"/>
      <c r="G249" s="400"/>
      <c r="H249" s="400"/>
      <c r="I249" s="400"/>
      <c r="J249" s="400"/>
      <c r="K249" s="400"/>
      <c r="L249" s="400"/>
      <c r="M249" s="400"/>
      <c r="N249" s="400"/>
      <c r="O249" s="400"/>
      <c r="P249" s="400"/>
      <c r="Q249" s="400"/>
      <c r="R249" s="400"/>
      <c r="S249" s="400"/>
      <c r="T249" s="400"/>
      <c r="U249" s="400"/>
      <c r="V249" s="400"/>
      <c r="W249" s="400"/>
      <c r="X249" s="400"/>
      <c r="Y249" s="400"/>
      <c r="Z249" s="400"/>
    </row>
    <row r="250" spans="1:26" ht="14.25" customHeight="1" x14ac:dyDescent="0.35">
      <c r="A250" s="400"/>
      <c r="B250" s="400"/>
      <c r="C250" s="400"/>
      <c r="D250" s="400"/>
      <c r="E250" s="400"/>
      <c r="F250" s="400"/>
      <c r="G250" s="400"/>
      <c r="H250" s="400"/>
      <c r="I250" s="400"/>
      <c r="J250" s="400"/>
      <c r="K250" s="400"/>
      <c r="L250" s="400"/>
      <c r="M250" s="400"/>
      <c r="N250" s="400"/>
      <c r="O250" s="400"/>
      <c r="P250" s="400"/>
      <c r="Q250" s="400"/>
      <c r="R250" s="400"/>
      <c r="S250" s="400"/>
      <c r="T250" s="400"/>
      <c r="U250" s="400"/>
      <c r="V250" s="400"/>
      <c r="W250" s="400"/>
      <c r="X250" s="400"/>
      <c r="Y250" s="400"/>
      <c r="Z250" s="400"/>
    </row>
    <row r="251" spans="1:26" ht="14.25" customHeight="1" x14ac:dyDescent="0.35">
      <c r="A251" s="400"/>
      <c r="B251" s="400"/>
      <c r="C251" s="400"/>
      <c r="D251" s="400"/>
      <c r="E251" s="400"/>
      <c r="F251" s="400"/>
      <c r="G251" s="400"/>
      <c r="H251" s="400"/>
      <c r="I251" s="400"/>
      <c r="J251" s="400"/>
      <c r="K251" s="400"/>
      <c r="L251" s="400"/>
      <c r="M251" s="400"/>
      <c r="N251" s="400"/>
      <c r="O251" s="400"/>
      <c r="P251" s="400"/>
      <c r="Q251" s="400"/>
      <c r="R251" s="400"/>
      <c r="S251" s="400"/>
      <c r="T251" s="400"/>
      <c r="U251" s="400"/>
      <c r="V251" s="400"/>
      <c r="W251" s="400"/>
      <c r="X251" s="400"/>
      <c r="Y251" s="400"/>
      <c r="Z251" s="400"/>
    </row>
    <row r="252" spans="1:26" ht="14.25" customHeight="1" x14ac:dyDescent="0.35">
      <c r="A252" s="400"/>
      <c r="B252" s="400"/>
      <c r="C252" s="400"/>
      <c r="D252" s="400"/>
      <c r="E252" s="400"/>
      <c r="F252" s="400"/>
      <c r="G252" s="400"/>
      <c r="H252" s="400"/>
      <c r="I252" s="400"/>
      <c r="J252" s="400"/>
      <c r="K252" s="400"/>
      <c r="L252" s="400"/>
      <c r="M252" s="400"/>
      <c r="N252" s="400"/>
      <c r="O252" s="400"/>
      <c r="P252" s="400"/>
      <c r="Q252" s="400"/>
      <c r="R252" s="400"/>
      <c r="S252" s="400"/>
      <c r="T252" s="400"/>
      <c r="U252" s="400"/>
      <c r="V252" s="400"/>
      <c r="W252" s="400"/>
      <c r="X252" s="400"/>
      <c r="Y252" s="400"/>
      <c r="Z252" s="400"/>
    </row>
    <row r="253" spans="1:26" ht="14.25" customHeight="1" x14ac:dyDescent="0.35">
      <c r="A253" s="400"/>
      <c r="B253" s="400"/>
      <c r="C253" s="400"/>
      <c r="D253" s="400"/>
      <c r="E253" s="400"/>
      <c r="F253" s="400"/>
      <c r="G253" s="400"/>
      <c r="H253" s="400"/>
      <c r="I253" s="400"/>
      <c r="J253" s="400"/>
      <c r="K253" s="400"/>
      <c r="L253" s="400"/>
      <c r="M253" s="400"/>
      <c r="N253" s="400"/>
      <c r="O253" s="400"/>
      <c r="P253" s="400"/>
      <c r="Q253" s="400"/>
      <c r="R253" s="400"/>
      <c r="S253" s="400"/>
      <c r="T253" s="400"/>
      <c r="U253" s="400"/>
      <c r="V253" s="400"/>
      <c r="W253" s="400"/>
      <c r="X253" s="400"/>
      <c r="Y253" s="400"/>
      <c r="Z253" s="400"/>
    </row>
    <row r="254" spans="1:26" ht="14.25" customHeight="1" x14ac:dyDescent="0.35">
      <c r="A254" s="400"/>
      <c r="B254" s="400"/>
      <c r="C254" s="400"/>
      <c r="D254" s="400"/>
      <c r="E254" s="400"/>
      <c r="F254" s="400"/>
      <c r="G254" s="400"/>
      <c r="H254" s="400"/>
      <c r="I254" s="400"/>
      <c r="J254" s="400"/>
      <c r="K254" s="400"/>
      <c r="L254" s="400"/>
      <c r="M254" s="400"/>
      <c r="N254" s="400"/>
      <c r="O254" s="400"/>
      <c r="P254" s="400"/>
      <c r="Q254" s="400"/>
      <c r="R254" s="400"/>
      <c r="S254" s="400"/>
      <c r="T254" s="400"/>
      <c r="U254" s="400"/>
      <c r="V254" s="400"/>
      <c r="W254" s="400"/>
      <c r="X254" s="400"/>
      <c r="Y254" s="400"/>
      <c r="Z254" s="400"/>
    </row>
    <row r="255" spans="1:26" ht="14.25" customHeight="1" x14ac:dyDescent="0.35">
      <c r="A255" s="400"/>
      <c r="B255" s="400"/>
      <c r="C255" s="400"/>
      <c r="D255" s="400"/>
      <c r="E255" s="400"/>
      <c r="F255" s="400"/>
      <c r="G255" s="400"/>
      <c r="H255" s="400"/>
      <c r="I255" s="400"/>
      <c r="J255" s="400"/>
      <c r="K255" s="400"/>
      <c r="L255" s="400"/>
      <c r="M255" s="400"/>
      <c r="N255" s="400"/>
      <c r="O255" s="400"/>
      <c r="P255" s="400"/>
      <c r="Q255" s="400"/>
      <c r="R255" s="400"/>
      <c r="S255" s="400"/>
      <c r="T255" s="400"/>
      <c r="U255" s="400"/>
      <c r="V255" s="400"/>
      <c r="W255" s="400"/>
      <c r="X255" s="400"/>
      <c r="Y255" s="400"/>
      <c r="Z255" s="400"/>
    </row>
    <row r="256" spans="1:26" ht="14.25" customHeight="1" x14ac:dyDescent="0.35">
      <c r="A256" s="400"/>
      <c r="B256" s="400"/>
      <c r="C256" s="400"/>
      <c r="D256" s="400"/>
      <c r="E256" s="400"/>
      <c r="F256" s="400"/>
      <c r="G256" s="400"/>
      <c r="H256" s="400"/>
      <c r="I256" s="400"/>
      <c r="J256" s="400"/>
      <c r="K256" s="400"/>
      <c r="L256" s="400"/>
      <c r="M256" s="400"/>
      <c r="N256" s="400"/>
      <c r="O256" s="400"/>
      <c r="P256" s="400"/>
      <c r="Q256" s="400"/>
      <c r="R256" s="400"/>
      <c r="S256" s="400"/>
      <c r="T256" s="400"/>
      <c r="U256" s="400"/>
      <c r="V256" s="400"/>
      <c r="W256" s="400"/>
      <c r="X256" s="400"/>
      <c r="Y256" s="400"/>
      <c r="Z256" s="400"/>
    </row>
    <row r="257" spans="1:26" ht="14.25" customHeight="1" x14ac:dyDescent="0.35">
      <c r="A257" s="400"/>
      <c r="B257" s="400"/>
      <c r="C257" s="400"/>
      <c r="D257" s="400"/>
      <c r="E257" s="400"/>
      <c r="F257" s="400"/>
      <c r="G257" s="400"/>
      <c r="H257" s="400"/>
      <c r="I257" s="400"/>
      <c r="J257" s="400"/>
      <c r="K257" s="400"/>
      <c r="L257" s="400"/>
      <c r="M257" s="400"/>
      <c r="N257" s="400"/>
      <c r="O257" s="400"/>
      <c r="P257" s="400"/>
      <c r="Q257" s="400"/>
      <c r="R257" s="400"/>
      <c r="S257" s="400"/>
      <c r="T257" s="400"/>
      <c r="U257" s="400"/>
      <c r="V257" s="400"/>
      <c r="W257" s="400"/>
      <c r="X257" s="400"/>
      <c r="Y257" s="400"/>
      <c r="Z257" s="400"/>
    </row>
    <row r="258" spans="1:26" ht="14.25" customHeight="1" x14ac:dyDescent="0.35">
      <c r="A258" s="400"/>
      <c r="B258" s="400"/>
      <c r="C258" s="400"/>
      <c r="D258" s="400"/>
      <c r="E258" s="400"/>
      <c r="F258" s="400"/>
      <c r="G258" s="400"/>
      <c r="H258" s="400"/>
      <c r="I258" s="400"/>
      <c r="J258" s="400"/>
      <c r="K258" s="400"/>
      <c r="L258" s="400"/>
      <c r="M258" s="400"/>
      <c r="N258" s="400"/>
      <c r="O258" s="400"/>
      <c r="P258" s="400"/>
      <c r="Q258" s="400"/>
      <c r="R258" s="400"/>
      <c r="S258" s="400"/>
      <c r="T258" s="400"/>
      <c r="U258" s="400"/>
      <c r="V258" s="400"/>
      <c r="W258" s="400"/>
      <c r="X258" s="400"/>
      <c r="Y258" s="400"/>
      <c r="Z258" s="400"/>
    </row>
    <row r="259" spans="1:26" ht="14.25" customHeight="1" x14ac:dyDescent="0.35">
      <c r="A259" s="400"/>
      <c r="B259" s="400"/>
      <c r="C259" s="400"/>
      <c r="D259" s="400"/>
      <c r="E259" s="400"/>
      <c r="F259" s="400"/>
      <c r="G259" s="400"/>
      <c r="H259" s="400"/>
      <c r="I259" s="400"/>
      <c r="J259" s="400"/>
      <c r="K259" s="400"/>
      <c r="L259" s="400"/>
      <c r="M259" s="400"/>
      <c r="N259" s="400"/>
      <c r="O259" s="400"/>
      <c r="P259" s="400"/>
      <c r="Q259" s="400"/>
      <c r="R259" s="400"/>
      <c r="S259" s="400"/>
      <c r="T259" s="400"/>
      <c r="U259" s="400"/>
      <c r="V259" s="400"/>
      <c r="W259" s="400"/>
      <c r="X259" s="400"/>
      <c r="Y259" s="400"/>
      <c r="Z259" s="400"/>
    </row>
    <row r="260" spans="1:26" ht="14.25" customHeight="1" x14ac:dyDescent="0.35">
      <c r="A260" s="400"/>
      <c r="B260" s="400"/>
      <c r="C260" s="400"/>
      <c r="D260" s="400"/>
      <c r="E260" s="400"/>
      <c r="F260" s="400"/>
      <c r="G260" s="400"/>
      <c r="H260" s="400"/>
      <c r="I260" s="400"/>
      <c r="J260" s="400"/>
      <c r="K260" s="400"/>
      <c r="L260" s="400"/>
      <c r="M260" s="400"/>
      <c r="N260" s="400"/>
      <c r="O260" s="400"/>
      <c r="P260" s="400"/>
      <c r="Q260" s="400"/>
      <c r="R260" s="400"/>
      <c r="S260" s="400"/>
      <c r="T260" s="400"/>
      <c r="U260" s="400"/>
      <c r="V260" s="400"/>
      <c r="W260" s="400"/>
      <c r="X260" s="400"/>
      <c r="Y260" s="400"/>
      <c r="Z260" s="400"/>
    </row>
    <row r="261" spans="1:26" ht="14.25" customHeight="1" x14ac:dyDescent="0.35">
      <c r="A261" s="400"/>
      <c r="B261" s="400"/>
      <c r="C261" s="400"/>
      <c r="D261" s="400"/>
      <c r="E261" s="400"/>
      <c r="F261" s="400"/>
      <c r="G261" s="400"/>
      <c r="H261" s="400"/>
      <c r="I261" s="400"/>
      <c r="J261" s="400"/>
      <c r="K261" s="400"/>
      <c r="L261" s="400"/>
      <c r="M261" s="400"/>
      <c r="N261" s="400"/>
      <c r="O261" s="400"/>
      <c r="P261" s="400"/>
      <c r="Q261" s="400"/>
      <c r="R261" s="400"/>
      <c r="S261" s="400"/>
      <c r="T261" s="400"/>
      <c r="U261" s="400"/>
      <c r="V261" s="400"/>
      <c r="W261" s="400"/>
      <c r="X261" s="400"/>
      <c r="Y261" s="400"/>
      <c r="Z261" s="400"/>
    </row>
    <row r="262" spans="1:26" ht="14.25" customHeight="1" x14ac:dyDescent="0.35">
      <c r="A262" s="400"/>
      <c r="B262" s="400"/>
      <c r="C262" s="400"/>
      <c r="D262" s="400"/>
      <c r="E262" s="400"/>
      <c r="F262" s="400"/>
      <c r="G262" s="400"/>
      <c r="H262" s="400"/>
      <c r="I262" s="400"/>
      <c r="J262" s="400"/>
      <c r="K262" s="400"/>
      <c r="L262" s="400"/>
      <c r="M262" s="400"/>
      <c r="N262" s="400"/>
      <c r="O262" s="400"/>
      <c r="P262" s="400"/>
      <c r="Q262" s="400"/>
      <c r="R262" s="400"/>
      <c r="S262" s="400"/>
      <c r="T262" s="400"/>
      <c r="U262" s="400"/>
      <c r="V262" s="400"/>
      <c r="W262" s="400"/>
      <c r="X262" s="400"/>
      <c r="Y262" s="400"/>
      <c r="Z262" s="400"/>
    </row>
    <row r="263" spans="1:26" ht="14.25" customHeight="1" x14ac:dyDescent="0.35">
      <c r="A263" s="400"/>
      <c r="B263" s="400"/>
      <c r="C263" s="400"/>
      <c r="D263" s="400"/>
      <c r="E263" s="400"/>
      <c r="F263" s="400"/>
      <c r="G263" s="400"/>
      <c r="H263" s="400"/>
      <c r="I263" s="400"/>
      <c r="J263" s="400"/>
      <c r="K263" s="400"/>
      <c r="L263" s="400"/>
      <c r="M263" s="400"/>
      <c r="N263" s="400"/>
      <c r="O263" s="400"/>
      <c r="P263" s="400"/>
      <c r="Q263" s="400"/>
      <c r="R263" s="400"/>
      <c r="S263" s="400"/>
      <c r="T263" s="400"/>
      <c r="U263" s="400"/>
      <c r="V263" s="400"/>
      <c r="W263" s="400"/>
      <c r="X263" s="400"/>
      <c r="Y263" s="400"/>
      <c r="Z263" s="400"/>
    </row>
    <row r="264" spans="1:26" ht="14.25" customHeight="1" x14ac:dyDescent="0.35">
      <c r="A264" s="400"/>
      <c r="B264" s="400"/>
      <c r="C264" s="400"/>
      <c r="D264" s="400"/>
      <c r="E264" s="400"/>
      <c r="F264" s="400"/>
      <c r="G264" s="400"/>
      <c r="H264" s="400"/>
      <c r="I264" s="400"/>
      <c r="J264" s="400"/>
      <c r="K264" s="400"/>
      <c r="L264" s="400"/>
      <c r="M264" s="400"/>
      <c r="N264" s="400"/>
      <c r="O264" s="400"/>
      <c r="P264" s="400"/>
      <c r="Q264" s="400"/>
      <c r="R264" s="400"/>
      <c r="S264" s="400"/>
      <c r="T264" s="400"/>
      <c r="U264" s="400"/>
      <c r="V264" s="400"/>
      <c r="W264" s="400"/>
      <c r="X264" s="400"/>
      <c r="Y264" s="400"/>
      <c r="Z264" s="400"/>
    </row>
    <row r="265" spans="1:26" ht="14.25" customHeight="1" x14ac:dyDescent="0.35">
      <c r="A265" s="400"/>
      <c r="B265" s="400"/>
      <c r="C265" s="400"/>
      <c r="D265" s="400"/>
      <c r="E265" s="400"/>
      <c r="F265" s="400"/>
      <c r="G265" s="400"/>
      <c r="H265" s="400"/>
      <c r="I265" s="400"/>
      <c r="J265" s="400"/>
      <c r="K265" s="400"/>
      <c r="L265" s="400"/>
      <c r="M265" s="400"/>
      <c r="N265" s="400"/>
      <c r="O265" s="400"/>
      <c r="P265" s="400"/>
      <c r="Q265" s="400"/>
      <c r="R265" s="400"/>
      <c r="S265" s="400"/>
      <c r="T265" s="400"/>
      <c r="U265" s="400"/>
      <c r="V265" s="400"/>
      <c r="W265" s="400"/>
      <c r="X265" s="400"/>
      <c r="Y265" s="400"/>
      <c r="Z265" s="400"/>
    </row>
    <row r="266" spans="1:26" ht="14.25" customHeight="1" x14ac:dyDescent="0.35">
      <c r="A266" s="400"/>
      <c r="B266" s="400"/>
      <c r="C266" s="400"/>
      <c r="D266" s="400"/>
      <c r="E266" s="400"/>
      <c r="F266" s="400"/>
      <c r="G266" s="400"/>
      <c r="H266" s="400"/>
      <c r="I266" s="400"/>
      <c r="J266" s="400"/>
      <c r="K266" s="400"/>
      <c r="L266" s="400"/>
      <c r="M266" s="400"/>
      <c r="N266" s="400"/>
      <c r="O266" s="400"/>
      <c r="P266" s="400"/>
      <c r="Q266" s="400"/>
      <c r="R266" s="400"/>
      <c r="S266" s="400"/>
      <c r="T266" s="400"/>
      <c r="U266" s="400"/>
      <c r="V266" s="400"/>
      <c r="W266" s="400"/>
      <c r="X266" s="400"/>
      <c r="Y266" s="400"/>
      <c r="Z266" s="400"/>
    </row>
    <row r="267" spans="1:26" ht="14.25" customHeight="1" x14ac:dyDescent="0.35">
      <c r="A267" s="400"/>
      <c r="B267" s="400"/>
      <c r="C267" s="400"/>
      <c r="D267" s="400"/>
      <c r="E267" s="400"/>
      <c r="F267" s="400"/>
      <c r="G267" s="400"/>
      <c r="H267" s="400"/>
      <c r="I267" s="400"/>
      <c r="J267" s="400"/>
      <c r="K267" s="400"/>
      <c r="L267" s="400"/>
      <c r="M267" s="400"/>
      <c r="N267" s="400"/>
      <c r="O267" s="400"/>
      <c r="P267" s="400"/>
      <c r="Q267" s="400"/>
      <c r="R267" s="400"/>
      <c r="S267" s="400"/>
      <c r="T267" s="400"/>
      <c r="U267" s="400"/>
      <c r="V267" s="400"/>
      <c r="W267" s="400"/>
      <c r="X267" s="400"/>
      <c r="Y267" s="400"/>
      <c r="Z267" s="400"/>
    </row>
    <row r="268" spans="1:26" ht="14.25" customHeight="1" x14ac:dyDescent="0.35">
      <c r="A268" s="400"/>
      <c r="B268" s="400"/>
      <c r="C268" s="400"/>
      <c r="D268" s="400"/>
      <c r="E268" s="400"/>
      <c r="F268" s="400"/>
      <c r="G268" s="400"/>
      <c r="H268" s="400"/>
      <c r="I268" s="400"/>
      <c r="J268" s="400"/>
      <c r="K268" s="400"/>
      <c r="L268" s="400"/>
      <c r="M268" s="400"/>
      <c r="N268" s="400"/>
      <c r="O268" s="400"/>
      <c r="P268" s="400"/>
      <c r="Q268" s="400"/>
      <c r="R268" s="400"/>
      <c r="S268" s="400"/>
      <c r="T268" s="400"/>
      <c r="U268" s="400"/>
      <c r="V268" s="400"/>
      <c r="W268" s="400"/>
      <c r="X268" s="400"/>
      <c r="Y268" s="400"/>
      <c r="Z268" s="400"/>
    </row>
    <row r="269" spans="1:26" ht="14.25" customHeight="1" x14ac:dyDescent="0.35">
      <c r="A269" s="400"/>
      <c r="B269" s="400"/>
      <c r="C269" s="400"/>
      <c r="D269" s="400"/>
      <c r="E269" s="400"/>
      <c r="F269" s="400"/>
      <c r="G269" s="400"/>
      <c r="H269" s="400"/>
      <c r="I269" s="400"/>
      <c r="J269" s="400"/>
      <c r="K269" s="400"/>
      <c r="L269" s="400"/>
      <c r="M269" s="400"/>
      <c r="N269" s="400"/>
      <c r="O269" s="400"/>
      <c r="P269" s="400"/>
      <c r="Q269" s="400"/>
      <c r="R269" s="400"/>
      <c r="S269" s="400"/>
      <c r="T269" s="400"/>
      <c r="U269" s="400"/>
      <c r="V269" s="400"/>
      <c r="W269" s="400"/>
      <c r="X269" s="400"/>
      <c r="Y269" s="400"/>
      <c r="Z269" s="400"/>
    </row>
    <row r="270" spans="1:26" ht="14.25" customHeight="1" x14ac:dyDescent="0.35">
      <c r="A270" s="400"/>
      <c r="B270" s="400"/>
      <c r="C270" s="400"/>
      <c r="D270" s="400"/>
      <c r="E270" s="400"/>
      <c r="F270" s="400"/>
      <c r="G270" s="400"/>
      <c r="H270" s="400"/>
      <c r="I270" s="400"/>
      <c r="J270" s="400"/>
      <c r="K270" s="400"/>
      <c r="L270" s="400"/>
      <c r="M270" s="400"/>
      <c r="N270" s="400"/>
      <c r="O270" s="400"/>
      <c r="P270" s="400"/>
      <c r="Q270" s="400"/>
      <c r="R270" s="400"/>
      <c r="S270" s="400"/>
      <c r="T270" s="400"/>
      <c r="U270" s="400"/>
      <c r="V270" s="400"/>
      <c r="W270" s="400"/>
      <c r="X270" s="400"/>
      <c r="Y270" s="400"/>
      <c r="Z270" s="400"/>
    </row>
    <row r="271" spans="1:26" ht="14.25" customHeight="1" x14ac:dyDescent="0.35">
      <c r="A271" s="400"/>
      <c r="B271" s="400"/>
      <c r="C271" s="400"/>
      <c r="D271" s="400"/>
      <c r="E271" s="400"/>
      <c r="F271" s="400"/>
      <c r="G271" s="400"/>
      <c r="H271" s="400"/>
      <c r="I271" s="400"/>
      <c r="J271" s="400"/>
      <c r="K271" s="400"/>
      <c r="L271" s="400"/>
      <c r="M271" s="400"/>
      <c r="N271" s="400"/>
      <c r="O271" s="400"/>
      <c r="P271" s="400"/>
      <c r="Q271" s="400"/>
      <c r="R271" s="400"/>
      <c r="S271" s="400"/>
      <c r="T271" s="400"/>
      <c r="U271" s="400"/>
      <c r="V271" s="400"/>
      <c r="W271" s="400"/>
      <c r="X271" s="400"/>
      <c r="Y271" s="400"/>
      <c r="Z271" s="400"/>
    </row>
    <row r="272" spans="1:26" ht="14.25" customHeight="1" x14ac:dyDescent="0.35">
      <c r="A272" s="400"/>
      <c r="B272" s="400"/>
      <c r="C272" s="400"/>
      <c r="D272" s="400"/>
      <c r="E272" s="400"/>
      <c r="F272" s="400"/>
      <c r="G272" s="400"/>
      <c r="H272" s="400"/>
      <c r="I272" s="400"/>
      <c r="J272" s="400"/>
      <c r="K272" s="400"/>
      <c r="L272" s="400"/>
      <c r="M272" s="400"/>
      <c r="N272" s="400"/>
      <c r="O272" s="400"/>
      <c r="P272" s="400"/>
      <c r="Q272" s="400"/>
      <c r="R272" s="400"/>
      <c r="S272" s="400"/>
      <c r="T272" s="400"/>
      <c r="U272" s="400"/>
      <c r="V272" s="400"/>
      <c r="W272" s="400"/>
      <c r="X272" s="400"/>
      <c r="Y272" s="400"/>
      <c r="Z272" s="400"/>
    </row>
    <row r="273" spans="1:26" ht="14.25" customHeight="1" x14ac:dyDescent="0.35">
      <c r="A273" s="400"/>
      <c r="B273" s="400"/>
      <c r="C273" s="400"/>
      <c r="D273" s="400"/>
      <c r="E273" s="400"/>
      <c r="F273" s="400"/>
      <c r="G273" s="400"/>
      <c r="H273" s="400"/>
      <c r="I273" s="400"/>
      <c r="J273" s="400"/>
      <c r="K273" s="400"/>
      <c r="L273" s="400"/>
      <c r="M273" s="400"/>
      <c r="N273" s="400"/>
      <c r="O273" s="400"/>
      <c r="P273" s="400"/>
      <c r="Q273" s="400"/>
      <c r="R273" s="400"/>
      <c r="S273" s="400"/>
      <c r="T273" s="400"/>
      <c r="U273" s="400"/>
      <c r="V273" s="400"/>
      <c r="W273" s="400"/>
      <c r="X273" s="400"/>
      <c r="Y273" s="400"/>
      <c r="Z273" s="400"/>
    </row>
    <row r="274" spans="1:26" ht="14.25" customHeight="1" x14ac:dyDescent="0.35">
      <c r="A274" s="400"/>
      <c r="B274" s="400"/>
      <c r="C274" s="400"/>
      <c r="D274" s="400"/>
      <c r="E274" s="400"/>
      <c r="F274" s="400"/>
      <c r="G274" s="400"/>
      <c r="H274" s="400"/>
      <c r="I274" s="400"/>
      <c r="J274" s="400"/>
      <c r="K274" s="400"/>
      <c r="L274" s="400"/>
      <c r="M274" s="400"/>
      <c r="N274" s="400"/>
      <c r="O274" s="400"/>
      <c r="P274" s="400"/>
      <c r="Q274" s="400"/>
      <c r="R274" s="400"/>
      <c r="S274" s="400"/>
      <c r="T274" s="400"/>
      <c r="U274" s="400"/>
      <c r="V274" s="400"/>
      <c r="W274" s="400"/>
      <c r="X274" s="400"/>
      <c r="Y274" s="400"/>
      <c r="Z274" s="400"/>
    </row>
    <row r="275" spans="1:26" ht="14.25" customHeight="1" x14ac:dyDescent="0.35">
      <c r="A275" s="400"/>
      <c r="B275" s="400"/>
      <c r="C275" s="400"/>
      <c r="D275" s="400"/>
      <c r="E275" s="400"/>
      <c r="F275" s="400"/>
      <c r="G275" s="400"/>
      <c r="H275" s="400"/>
      <c r="I275" s="400"/>
      <c r="J275" s="400"/>
      <c r="K275" s="400"/>
      <c r="L275" s="400"/>
      <c r="M275" s="400"/>
      <c r="N275" s="400"/>
      <c r="O275" s="400"/>
      <c r="P275" s="400"/>
      <c r="Q275" s="400"/>
      <c r="R275" s="400"/>
      <c r="S275" s="400"/>
      <c r="T275" s="400"/>
      <c r="U275" s="400"/>
      <c r="V275" s="400"/>
      <c r="W275" s="400"/>
      <c r="X275" s="400"/>
      <c r="Y275" s="400"/>
      <c r="Z275" s="400"/>
    </row>
    <row r="276" spans="1:26" ht="14.25" customHeight="1" x14ac:dyDescent="0.35">
      <c r="A276" s="400"/>
      <c r="B276" s="400"/>
      <c r="C276" s="400"/>
      <c r="D276" s="400"/>
      <c r="E276" s="400"/>
      <c r="F276" s="400"/>
      <c r="G276" s="400"/>
      <c r="H276" s="400"/>
      <c r="I276" s="400"/>
      <c r="J276" s="400"/>
      <c r="K276" s="400"/>
      <c r="L276" s="400"/>
      <c r="M276" s="400"/>
      <c r="N276" s="400"/>
      <c r="O276" s="400"/>
      <c r="P276" s="400"/>
      <c r="Q276" s="400"/>
      <c r="R276" s="400"/>
      <c r="S276" s="400"/>
      <c r="T276" s="400"/>
      <c r="U276" s="400"/>
      <c r="V276" s="400"/>
      <c r="W276" s="400"/>
      <c r="X276" s="400"/>
      <c r="Y276" s="400"/>
      <c r="Z276" s="400"/>
    </row>
    <row r="277" spans="1:26" ht="14.25" customHeight="1" x14ac:dyDescent="0.35">
      <c r="A277" s="400"/>
      <c r="B277" s="400"/>
      <c r="C277" s="400"/>
      <c r="D277" s="400"/>
      <c r="E277" s="400"/>
      <c r="F277" s="400"/>
      <c r="G277" s="400"/>
      <c r="H277" s="400"/>
      <c r="I277" s="400"/>
      <c r="J277" s="400"/>
      <c r="K277" s="400"/>
      <c r="L277" s="400"/>
      <c r="M277" s="400"/>
      <c r="N277" s="400"/>
      <c r="O277" s="400"/>
      <c r="P277" s="400"/>
      <c r="Q277" s="400"/>
      <c r="R277" s="400"/>
      <c r="S277" s="400"/>
      <c r="T277" s="400"/>
      <c r="U277" s="400"/>
      <c r="V277" s="400"/>
      <c r="W277" s="400"/>
      <c r="X277" s="400"/>
      <c r="Y277" s="400"/>
      <c r="Z277" s="400"/>
    </row>
    <row r="278" spans="1:26" ht="14.25" customHeight="1" x14ac:dyDescent="0.35">
      <c r="A278" s="400"/>
      <c r="B278" s="400"/>
      <c r="C278" s="400"/>
      <c r="D278" s="400"/>
      <c r="E278" s="400"/>
      <c r="F278" s="400"/>
      <c r="G278" s="400"/>
      <c r="H278" s="400"/>
      <c r="I278" s="400"/>
      <c r="J278" s="400"/>
      <c r="K278" s="400"/>
      <c r="L278" s="400"/>
      <c r="M278" s="400"/>
      <c r="N278" s="400"/>
      <c r="O278" s="400"/>
      <c r="P278" s="400"/>
      <c r="Q278" s="400"/>
      <c r="R278" s="400"/>
      <c r="S278" s="400"/>
      <c r="T278" s="400"/>
      <c r="U278" s="400"/>
      <c r="V278" s="400"/>
      <c r="W278" s="400"/>
      <c r="X278" s="400"/>
      <c r="Y278" s="400"/>
      <c r="Z278" s="400"/>
    </row>
    <row r="279" spans="1:26" ht="14.25" customHeight="1" x14ac:dyDescent="0.35">
      <c r="A279" s="400"/>
      <c r="B279" s="400"/>
      <c r="C279" s="400"/>
      <c r="D279" s="400"/>
      <c r="E279" s="400"/>
      <c r="F279" s="400"/>
      <c r="G279" s="400"/>
      <c r="H279" s="400"/>
      <c r="I279" s="400"/>
      <c r="J279" s="400"/>
      <c r="K279" s="400"/>
      <c r="L279" s="400"/>
      <c r="M279" s="400"/>
      <c r="N279" s="400"/>
      <c r="O279" s="400"/>
      <c r="P279" s="400"/>
      <c r="Q279" s="400"/>
      <c r="R279" s="400"/>
      <c r="S279" s="400"/>
      <c r="T279" s="400"/>
      <c r="U279" s="400"/>
      <c r="V279" s="400"/>
      <c r="W279" s="400"/>
      <c r="X279" s="400"/>
      <c r="Y279" s="400"/>
      <c r="Z279" s="400"/>
    </row>
    <row r="280" spans="1:26" ht="14.25" customHeight="1" x14ac:dyDescent="0.35">
      <c r="A280" s="400"/>
      <c r="B280" s="400"/>
      <c r="C280" s="400"/>
      <c r="D280" s="400"/>
      <c r="E280" s="400"/>
      <c r="F280" s="400"/>
      <c r="G280" s="400"/>
      <c r="H280" s="400"/>
      <c r="I280" s="400"/>
      <c r="J280" s="400"/>
      <c r="K280" s="400"/>
      <c r="L280" s="400"/>
      <c r="M280" s="400"/>
      <c r="N280" s="400"/>
      <c r="O280" s="400"/>
      <c r="P280" s="400"/>
      <c r="Q280" s="400"/>
      <c r="R280" s="400"/>
      <c r="S280" s="400"/>
      <c r="T280" s="400"/>
      <c r="U280" s="400"/>
      <c r="V280" s="400"/>
      <c r="W280" s="400"/>
      <c r="X280" s="400"/>
      <c r="Y280" s="400"/>
      <c r="Z280" s="400"/>
    </row>
    <row r="281" spans="1:26" ht="14.25" customHeight="1" x14ac:dyDescent="0.35">
      <c r="A281" s="400"/>
      <c r="B281" s="400"/>
      <c r="C281" s="400"/>
      <c r="D281" s="400"/>
      <c r="E281" s="400"/>
      <c r="F281" s="400"/>
      <c r="G281" s="400"/>
      <c r="H281" s="400"/>
      <c r="I281" s="400"/>
      <c r="J281" s="400"/>
      <c r="K281" s="400"/>
      <c r="L281" s="400"/>
      <c r="M281" s="400"/>
      <c r="N281" s="400"/>
      <c r="O281" s="400"/>
      <c r="P281" s="400"/>
      <c r="Q281" s="400"/>
      <c r="R281" s="400"/>
      <c r="S281" s="400"/>
      <c r="T281" s="400"/>
      <c r="U281" s="400"/>
      <c r="V281" s="400"/>
      <c r="W281" s="400"/>
      <c r="X281" s="400"/>
      <c r="Y281" s="400"/>
      <c r="Z281" s="400"/>
    </row>
    <row r="282" spans="1:26" ht="14.25" customHeight="1" x14ac:dyDescent="0.35">
      <c r="A282" s="400"/>
      <c r="B282" s="400"/>
      <c r="C282" s="400"/>
      <c r="D282" s="400"/>
      <c r="E282" s="400"/>
      <c r="F282" s="400"/>
      <c r="G282" s="400"/>
      <c r="H282" s="400"/>
      <c r="I282" s="400"/>
      <c r="J282" s="400"/>
      <c r="K282" s="400"/>
      <c r="L282" s="400"/>
      <c r="M282" s="400"/>
      <c r="N282" s="400"/>
      <c r="O282" s="400"/>
      <c r="P282" s="400"/>
      <c r="Q282" s="400"/>
      <c r="R282" s="400"/>
      <c r="S282" s="400"/>
      <c r="T282" s="400"/>
      <c r="U282" s="400"/>
      <c r="V282" s="400"/>
      <c r="W282" s="400"/>
      <c r="X282" s="400"/>
      <c r="Y282" s="400"/>
      <c r="Z282" s="400"/>
    </row>
    <row r="283" spans="1:26" ht="14.25" customHeight="1" x14ac:dyDescent="0.35">
      <c r="A283" s="400"/>
      <c r="B283" s="400"/>
      <c r="C283" s="400"/>
      <c r="D283" s="400"/>
      <c r="E283" s="400"/>
      <c r="F283" s="400"/>
      <c r="G283" s="400"/>
      <c r="H283" s="400"/>
      <c r="I283" s="400"/>
      <c r="J283" s="400"/>
      <c r="K283" s="400"/>
      <c r="L283" s="400"/>
      <c r="M283" s="400"/>
      <c r="N283" s="400"/>
      <c r="O283" s="400"/>
      <c r="P283" s="400"/>
      <c r="Q283" s="400"/>
      <c r="R283" s="400"/>
      <c r="S283" s="400"/>
      <c r="T283" s="400"/>
      <c r="U283" s="400"/>
      <c r="V283" s="400"/>
      <c r="W283" s="400"/>
      <c r="X283" s="400"/>
      <c r="Y283" s="400"/>
      <c r="Z283" s="400"/>
    </row>
    <row r="284" spans="1:26" ht="14.25" customHeight="1" x14ac:dyDescent="0.35">
      <c r="A284" s="400"/>
      <c r="B284" s="400"/>
      <c r="C284" s="400"/>
      <c r="D284" s="400"/>
      <c r="E284" s="400"/>
      <c r="F284" s="400"/>
      <c r="G284" s="400"/>
      <c r="H284" s="400"/>
      <c r="I284" s="400"/>
      <c r="J284" s="400"/>
      <c r="K284" s="400"/>
      <c r="L284" s="400"/>
      <c r="M284" s="400"/>
      <c r="N284" s="400"/>
      <c r="O284" s="400"/>
      <c r="P284" s="400"/>
      <c r="Q284" s="400"/>
      <c r="R284" s="400"/>
      <c r="S284" s="400"/>
      <c r="T284" s="400"/>
      <c r="U284" s="400"/>
      <c r="V284" s="400"/>
      <c r="W284" s="400"/>
      <c r="X284" s="400"/>
      <c r="Y284" s="400"/>
      <c r="Z284" s="400"/>
    </row>
    <row r="285" spans="1:26" ht="14.25" customHeight="1" x14ac:dyDescent="0.35">
      <c r="A285" s="400"/>
      <c r="B285" s="400"/>
      <c r="C285" s="400"/>
      <c r="D285" s="400"/>
      <c r="E285" s="400"/>
      <c r="F285" s="400"/>
      <c r="G285" s="400"/>
      <c r="H285" s="400"/>
      <c r="I285" s="400"/>
      <c r="J285" s="400"/>
      <c r="K285" s="400"/>
      <c r="L285" s="400"/>
      <c r="M285" s="400"/>
      <c r="N285" s="400"/>
      <c r="O285" s="400"/>
      <c r="P285" s="400"/>
      <c r="Q285" s="400"/>
      <c r="R285" s="400"/>
      <c r="S285" s="400"/>
      <c r="T285" s="400"/>
      <c r="U285" s="400"/>
      <c r="V285" s="400"/>
      <c r="W285" s="400"/>
      <c r="X285" s="400"/>
      <c r="Y285" s="400"/>
      <c r="Z285" s="400"/>
    </row>
    <row r="286" spans="1:26" ht="14.25" customHeight="1" x14ac:dyDescent="0.35">
      <c r="A286" s="400"/>
      <c r="B286" s="400"/>
      <c r="C286" s="400"/>
      <c r="D286" s="400"/>
      <c r="E286" s="400"/>
      <c r="F286" s="400"/>
      <c r="G286" s="400"/>
      <c r="H286" s="400"/>
      <c r="I286" s="400"/>
      <c r="J286" s="400"/>
      <c r="K286" s="400"/>
      <c r="L286" s="400"/>
      <c r="M286" s="400"/>
      <c r="N286" s="400"/>
      <c r="O286" s="400"/>
      <c r="P286" s="400"/>
      <c r="Q286" s="400"/>
      <c r="R286" s="400"/>
      <c r="S286" s="400"/>
      <c r="T286" s="400"/>
      <c r="U286" s="400"/>
      <c r="V286" s="400"/>
      <c r="W286" s="400"/>
      <c r="X286" s="400"/>
      <c r="Y286" s="400"/>
      <c r="Z286" s="400"/>
    </row>
    <row r="287" spans="1:26" ht="14.25" customHeight="1" x14ac:dyDescent="0.35">
      <c r="A287" s="400"/>
      <c r="B287" s="400"/>
      <c r="C287" s="400"/>
      <c r="D287" s="400"/>
      <c r="E287" s="400"/>
      <c r="F287" s="400"/>
      <c r="G287" s="400"/>
      <c r="H287" s="400"/>
      <c r="I287" s="400"/>
      <c r="J287" s="400"/>
      <c r="K287" s="400"/>
      <c r="L287" s="400"/>
      <c r="M287" s="400"/>
      <c r="N287" s="400"/>
      <c r="O287" s="400"/>
      <c r="P287" s="400"/>
      <c r="Q287" s="400"/>
      <c r="R287" s="400"/>
      <c r="S287" s="400"/>
      <c r="T287" s="400"/>
      <c r="U287" s="400"/>
      <c r="V287" s="400"/>
      <c r="W287" s="400"/>
      <c r="X287" s="400"/>
      <c r="Y287" s="400"/>
      <c r="Z287" s="400"/>
    </row>
    <row r="288" spans="1:26" ht="14.25" customHeight="1" x14ac:dyDescent="0.35">
      <c r="A288" s="400"/>
      <c r="B288" s="400"/>
      <c r="C288" s="400"/>
      <c r="D288" s="400"/>
      <c r="E288" s="400"/>
      <c r="F288" s="400"/>
      <c r="G288" s="400"/>
      <c r="H288" s="400"/>
      <c r="I288" s="400"/>
      <c r="J288" s="400"/>
      <c r="K288" s="400"/>
      <c r="L288" s="400"/>
      <c r="M288" s="400"/>
      <c r="N288" s="400"/>
      <c r="O288" s="400"/>
      <c r="P288" s="400"/>
      <c r="Q288" s="400"/>
      <c r="R288" s="400"/>
      <c r="S288" s="400"/>
      <c r="T288" s="400"/>
      <c r="U288" s="400"/>
      <c r="V288" s="400"/>
      <c r="W288" s="400"/>
      <c r="X288" s="400"/>
      <c r="Y288" s="400"/>
      <c r="Z288" s="400"/>
    </row>
    <row r="289" spans="1:26" ht="14.25" customHeight="1" x14ac:dyDescent="0.35">
      <c r="A289" s="400"/>
      <c r="B289" s="400"/>
      <c r="C289" s="400"/>
      <c r="D289" s="400"/>
      <c r="E289" s="400"/>
      <c r="F289" s="400"/>
      <c r="G289" s="400"/>
      <c r="H289" s="400"/>
      <c r="I289" s="400"/>
      <c r="J289" s="400"/>
      <c r="K289" s="400"/>
      <c r="L289" s="400"/>
      <c r="M289" s="400"/>
      <c r="N289" s="400"/>
      <c r="O289" s="400"/>
      <c r="P289" s="400"/>
      <c r="Q289" s="400"/>
      <c r="R289" s="400"/>
      <c r="S289" s="400"/>
      <c r="T289" s="400"/>
      <c r="U289" s="400"/>
      <c r="V289" s="400"/>
      <c r="W289" s="400"/>
      <c r="X289" s="400"/>
      <c r="Y289" s="400"/>
      <c r="Z289" s="400"/>
    </row>
    <row r="290" spans="1:26" ht="14.25" customHeight="1" x14ac:dyDescent="0.35">
      <c r="A290" s="400"/>
      <c r="B290" s="400"/>
      <c r="C290" s="400"/>
      <c r="D290" s="400"/>
      <c r="E290" s="400"/>
      <c r="F290" s="400"/>
      <c r="G290" s="400"/>
      <c r="H290" s="400"/>
      <c r="I290" s="400"/>
      <c r="J290" s="400"/>
      <c r="K290" s="400"/>
      <c r="L290" s="400"/>
      <c r="M290" s="400"/>
      <c r="N290" s="400"/>
      <c r="O290" s="400"/>
      <c r="P290" s="400"/>
      <c r="Q290" s="400"/>
      <c r="R290" s="400"/>
      <c r="S290" s="400"/>
      <c r="T290" s="400"/>
      <c r="U290" s="400"/>
      <c r="V290" s="400"/>
      <c r="W290" s="400"/>
      <c r="X290" s="400"/>
      <c r="Y290" s="400"/>
      <c r="Z290" s="400"/>
    </row>
    <row r="291" spans="1:26" ht="14.25" customHeight="1" x14ac:dyDescent="0.35">
      <c r="A291" s="400"/>
      <c r="B291" s="400"/>
      <c r="C291" s="400"/>
      <c r="D291" s="400"/>
      <c r="E291" s="400"/>
      <c r="F291" s="400"/>
      <c r="G291" s="400"/>
      <c r="H291" s="400"/>
      <c r="I291" s="400"/>
      <c r="J291" s="400"/>
      <c r="K291" s="400"/>
      <c r="L291" s="400"/>
      <c r="M291" s="400"/>
      <c r="N291" s="400"/>
      <c r="O291" s="400"/>
      <c r="P291" s="400"/>
      <c r="Q291" s="400"/>
      <c r="R291" s="400"/>
      <c r="S291" s="400"/>
      <c r="T291" s="400"/>
      <c r="U291" s="400"/>
      <c r="V291" s="400"/>
      <c r="W291" s="400"/>
      <c r="X291" s="400"/>
      <c r="Y291" s="400"/>
      <c r="Z291" s="400"/>
    </row>
    <row r="292" spans="1:26" ht="14.25" customHeight="1" x14ac:dyDescent="0.35">
      <c r="A292" s="400"/>
      <c r="B292" s="400"/>
      <c r="C292" s="400"/>
      <c r="D292" s="400"/>
      <c r="E292" s="400"/>
      <c r="F292" s="400"/>
      <c r="G292" s="400"/>
      <c r="H292" s="400"/>
      <c r="I292" s="400"/>
      <c r="J292" s="400"/>
      <c r="K292" s="400"/>
      <c r="L292" s="400"/>
      <c r="M292" s="400"/>
      <c r="N292" s="400"/>
      <c r="O292" s="400"/>
      <c r="P292" s="400"/>
      <c r="Q292" s="400"/>
      <c r="R292" s="400"/>
      <c r="S292" s="400"/>
      <c r="T292" s="400"/>
      <c r="U292" s="400"/>
      <c r="V292" s="400"/>
      <c r="W292" s="400"/>
      <c r="X292" s="400"/>
      <c r="Y292" s="400"/>
      <c r="Z292" s="400"/>
    </row>
    <row r="293" spans="1:26" ht="14.25" customHeight="1" x14ac:dyDescent="0.35">
      <c r="A293" s="400"/>
      <c r="B293" s="400"/>
      <c r="C293" s="400"/>
      <c r="D293" s="400"/>
      <c r="E293" s="400"/>
      <c r="F293" s="400"/>
      <c r="G293" s="400"/>
      <c r="H293" s="400"/>
      <c r="I293" s="400"/>
      <c r="J293" s="400"/>
      <c r="K293" s="400"/>
      <c r="L293" s="400"/>
      <c r="M293" s="400"/>
      <c r="N293" s="400"/>
      <c r="O293" s="400"/>
      <c r="P293" s="400"/>
      <c r="Q293" s="400"/>
      <c r="R293" s="400"/>
      <c r="S293" s="400"/>
      <c r="T293" s="400"/>
      <c r="U293" s="400"/>
      <c r="V293" s="400"/>
      <c r="W293" s="400"/>
      <c r="X293" s="400"/>
      <c r="Y293" s="400"/>
      <c r="Z293" s="400"/>
    </row>
    <row r="294" spans="1:26" ht="14.25" customHeight="1" x14ac:dyDescent="0.35">
      <c r="A294" s="400"/>
      <c r="B294" s="400"/>
      <c r="C294" s="400"/>
      <c r="D294" s="400"/>
      <c r="E294" s="400"/>
      <c r="F294" s="400"/>
      <c r="G294" s="400"/>
      <c r="H294" s="400"/>
      <c r="I294" s="400"/>
      <c r="J294" s="400"/>
      <c r="K294" s="400"/>
      <c r="L294" s="400"/>
      <c r="M294" s="400"/>
      <c r="N294" s="400"/>
      <c r="O294" s="400"/>
      <c r="P294" s="400"/>
      <c r="Q294" s="400"/>
      <c r="R294" s="400"/>
      <c r="S294" s="400"/>
      <c r="T294" s="400"/>
      <c r="U294" s="400"/>
      <c r="V294" s="400"/>
      <c r="W294" s="400"/>
      <c r="X294" s="400"/>
      <c r="Y294" s="400"/>
      <c r="Z294" s="400"/>
    </row>
    <row r="295" spans="1:26" ht="14.25" customHeight="1" x14ac:dyDescent="0.35">
      <c r="A295" s="400"/>
      <c r="B295" s="400"/>
      <c r="C295" s="400"/>
      <c r="D295" s="400"/>
      <c r="E295" s="400"/>
      <c r="F295" s="400"/>
      <c r="G295" s="400"/>
      <c r="H295" s="400"/>
      <c r="I295" s="400"/>
      <c r="J295" s="400"/>
      <c r="K295" s="400"/>
      <c r="L295" s="400"/>
      <c r="M295" s="400"/>
      <c r="N295" s="400"/>
      <c r="O295" s="400"/>
      <c r="P295" s="400"/>
      <c r="Q295" s="400"/>
      <c r="R295" s="400"/>
      <c r="S295" s="400"/>
      <c r="T295" s="400"/>
      <c r="U295" s="400"/>
      <c r="V295" s="400"/>
      <c r="W295" s="400"/>
      <c r="X295" s="400"/>
      <c r="Y295" s="400"/>
      <c r="Z295" s="400"/>
    </row>
    <row r="296" spans="1:26" ht="14.25" customHeight="1" x14ac:dyDescent="0.35">
      <c r="A296" s="400"/>
      <c r="B296" s="400"/>
      <c r="C296" s="400"/>
      <c r="D296" s="400"/>
      <c r="E296" s="400"/>
      <c r="F296" s="400"/>
      <c r="G296" s="400"/>
      <c r="H296" s="400"/>
      <c r="I296" s="400"/>
      <c r="J296" s="400"/>
      <c r="K296" s="400"/>
      <c r="L296" s="400"/>
      <c r="M296" s="400"/>
      <c r="N296" s="400"/>
      <c r="O296" s="400"/>
      <c r="P296" s="400"/>
      <c r="Q296" s="400"/>
      <c r="R296" s="400"/>
      <c r="S296" s="400"/>
      <c r="T296" s="400"/>
      <c r="U296" s="400"/>
      <c r="V296" s="400"/>
      <c r="W296" s="400"/>
      <c r="X296" s="400"/>
      <c r="Y296" s="400"/>
      <c r="Z296" s="400"/>
    </row>
    <row r="297" spans="1:26" ht="14.25" customHeight="1" x14ac:dyDescent="0.35">
      <c r="A297" s="400"/>
      <c r="B297" s="400"/>
      <c r="C297" s="400"/>
      <c r="D297" s="400"/>
      <c r="E297" s="400"/>
      <c r="F297" s="400"/>
      <c r="G297" s="400"/>
      <c r="H297" s="400"/>
      <c r="I297" s="400"/>
      <c r="J297" s="400"/>
      <c r="K297" s="400"/>
      <c r="L297" s="400"/>
      <c r="M297" s="400"/>
      <c r="N297" s="400"/>
      <c r="O297" s="400"/>
      <c r="P297" s="400"/>
      <c r="Q297" s="400"/>
      <c r="R297" s="400"/>
      <c r="S297" s="400"/>
      <c r="T297" s="400"/>
      <c r="U297" s="400"/>
      <c r="V297" s="400"/>
      <c r="W297" s="400"/>
      <c r="X297" s="400"/>
      <c r="Y297" s="400"/>
      <c r="Z297" s="400"/>
    </row>
    <row r="298" spans="1:26" ht="14.25" customHeight="1" x14ac:dyDescent="0.35">
      <c r="A298" s="400"/>
      <c r="B298" s="400"/>
      <c r="C298" s="400"/>
      <c r="D298" s="400"/>
      <c r="E298" s="400"/>
      <c r="F298" s="400"/>
      <c r="G298" s="400"/>
      <c r="H298" s="400"/>
      <c r="I298" s="400"/>
      <c r="J298" s="400"/>
      <c r="K298" s="400"/>
      <c r="L298" s="400"/>
      <c r="M298" s="400"/>
      <c r="N298" s="400"/>
      <c r="O298" s="400"/>
      <c r="P298" s="400"/>
      <c r="Q298" s="400"/>
      <c r="R298" s="400"/>
      <c r="S298" s="400"/>
      <c r="T298" s="400"/>
      <c r="U298" s="400"/>
      <c r="V298" s="400"/>
      <c r="W298" s="400"/>
      <c r="X298" s="400"/>
      <c r="Y298" s="400"/>
      <c r="Z298" s="400"/>
    </row>
    <row r="299" spans="1:26" ht="14.25" customHeight="1" x14ac:dyDescent="0.35">
      <c r="A299" s="400"/>
      <c r="B299" s="400"/>
      <c r="C299" s="400"/>
      <c r="D299" s="400"/>
      <c r="E299" s="400"/>
      <c r="F299" s="400"/>
      <c r="G299" s="400"/>
      <c r="H299" s="400"/>
      <c r="I299" s="400"/>
      <c r="J299" s="400"/>
      <c r="K299" s="400"/>
      <c r="L299" s="400"/>
      <c r="M299" s="400"/>
      <c r="N299" s="400"/>
      <c r="O299" s="400"/>
      <c r="P299" s="400"/>
      <c r="Q299" s="400"/>
      <c r="R299" s="400"/>
      <c r="S299" s="400"/>
      <c r="T299" s="400"/>
      <c r="U299" s="400"/>
      <c r="V299" s="400"/>
      <c r="W299" s="400"/>
      <c r="X299" s="400"/>
      <c r="Y299" s="400"/>
      <c r="Z299" s="400"/>
    </row>
    <row r="300" spans="1:26" ht="14.25" customHeight="1" x14ac:dyDescent="0.35">
      <c r="A300" s="400"/>
      <c r="B300" s="400"/>
      <c r="C300" s="400"/>
      <c r="D300" s="400"/>
      <c r="E300" s="400"/>
      <c r="F300" s="400"/>
      <c r="G300" s="400"/>
      <c r="H300" s="400"/>
      <c r="I300" s="400"/>
      <c r="J300" s="400"/>
      <c r="K300" s="400"/>
      <c r="L300" s="400"/>
      <c r="M300" s="400"/>
      <c r="N300" s="400"/>
      <c r="O300" s="400"/>
      <c r="P300" s="400"/>
      <c r="Q300" s="400"/>
      <c r="R300" s="400"/>
      <c r="S300" s="400"/>
      <c r="T300" s="400"/>
      <c r="U300" s="400"/>
      <c r="V300" s="400"/>
      <c r="W300" s="400"/>
      <c r="X300" s="400"/>
      <c r="Y300" s="400"/>
      <c r="Z300" s="400"/>
    </row>
    <row r="301" spans="1:26" ht="14.25" customHeight="1" x14ac:dyDescent="0.35">
      <c r="A301" s="400"/>
      <c r="B301" s="400"/>
      <c r="C301" s="400"/>
      <c r="D301" s="400"/>
      <c r="E301" s="400"/>
      <c r="F301" s="400"/>
      <c r="G301" s="400"/>
      <c r="H301" s="400"/>
      <c r="I301" s="400"/>
      <c r="J301" s="400"/>
      <c r="K301" s="400"/>
      <c r="L301" s="400"/>
      <c r="M301" s="400"/>
      <c r="N301" s="400"/>
      <c r="O301" s="400"/>
      <c r="P301" s="400"/>
      <c r="Q301" s="400"/>
      <c r="R301" s="400"/>
      <c r="S301" s="400"/>
      <c r="T301" s="400"/>
      <c r="U301" s="400"/>
      <c r="V301" s="400"/>
      <c r="W301" s="400"/>
      <c r="X301" s="400"/>
      <c r="Y301" s="400"/>
      <c r="Z301" s="400"/>
    </row>
    <row r="302" spans="1:26" ht="14.25" customHeight="1" x14ac:dyDescent="0.35">
      <c r="A302" s="400"/>
      <c r="B302" s="400"/>
      <c r="C302" s="400"/>
      <c r="D302" s="400"/>
      <c r="E302" s="400"/>
      <c r="F302" s="400"/>
      <c r="G302" s="400"/>
      <c r="H302" s="400"/>
      <c r="I302" s="400"/>
      <c r="J302" s="400"/>
      <c r="K302" s="400"/>
      <c r="L302" s="400"/>
      <c r="M302" s="400"/>
      <c r="N302" s="400"/>
      <c r="O302" s="400"/>
      <c r="P302" s="400"/>
      <c r="Q302" s="400"/>
      <c r="R302" s="400"/>
      <c r="S302" s="400"/>
      <c r="T302" s="400"/>
      <c r="U302" s="400"/>
      <c r="V302" s="400"/>
      <c r="W302" s="400"/>
      <c r="X302" s="400"/>
      <c r="Y302" s="400"/>
      <c r="Z302" s="400"/>
    </row>
    <row r="303" spans="1:26" ht="14.25" customHeight="1" x14ac:dyDescent="0.35">
      <c r="A303" s="400"/>
      <c r="B303" s="400"/>
      <c r="C303" s="400"/>
      <c r="D303" s="400"/>
      <c r="E303" s="400"/>
      <c r="F303" s="400"/>
      <c r="G303" s="400"/>
      <c r="H303" s="400"/>
      <c r="I303" s="400"/>
      <c r="J303" s="400"/>
      <c r="K303" s="400"/>
      <c r="L303" s="400"/>
      <c r="M303" s="400"/>
      <c r="N303" s="400"/>
      <c r="O303" s="400"/>
      <c r="P303" s="400"/>
      <c r="Q303" s="400"/>
      <c r="R303" s="400"/>
      <c r="S303" s="400"/>
      <c r="T303" s="400"/>
      <c r="U303" s="400"/>
      <c r="V303" s="400"/>
      <c r="W303" s="400"/>
      <c r="X303" s="400"/>
      <c r="Y303" s="400"/>
      <c r="Z303" s="400"/>
    </row>
    <row r="304" spans="1:26" ht="14.25" customHeight="1" x14ac:dyDescent="0.35">
      <c r="A304" s="400"/>
      <c r="B304" s="400"/>
      <c r="C304" s="400"/>
      <c r="D304" s="400"/>
      <c r="E304" s="400"/>
      <c r="F304" s="400"/>
      <c r="G304" s="400"/>
      <c r="H304" s="400"/>
      <c r="I304" s="400"/>
      <c r="J304" s="400"/>
      <c r="K304" s="400"/>
      <c r="L304" s="400"/>
      <c r="M304" s="400"/>
      <c r="N304" s="400"/>
      <c r="O304" s="400"/>
      <c r="P304" s="400"/>
      <c r="Q304" s="400"/>
      <c r="R304" s="400"/>
      <c r="S304" s="400"/>
      <c r="T304" s="400"/>
      <c r="U304" s="400"/>
      <c r="V304" s="400"/>
      <c r="W304" s="400"/>
      <c r="X304" s="400"/>
      <c r="Y304" s="400"/>
      <c r="Z304" s="400"/>
    </row>
    <row r="305" spans="1:26" ht="14.25" customHeight="1" x14ac:dyDescent="0.35">
      <c r="A305" s="400"/>
      <c r="B305" s="400"/>
      <c r="C305" s="400"/>
      <c r="D305" s="400"/>
      <c r="E305" s="400"/>
      <c r="F305" s="400"/>
      <c r="G305" s="400"/>
      <c r="H305" s="400"/>
      <c r="I305" s="400"/>
      <c r="J305" s="400"/>
      <c r="K305" s="400"/>
      <c r="L305" s="400"/>
      <c r="M305" s="400"/>
      <c r="N305" s="400"/>
      <c r="O305" s="400"/>
      <c r="P305" s="400"/>
      <c r="Q305" s="400"/>
      <c r="R305" s="400"/>
      <c r="S305" s="400"/>
      <c r="T305" s="400"/>
      <c r="U305" s="400"/>
      <c r="V305" s="400"/>
      <c r="W305" s="400"/>
      <c r="X305" s="400"/>
      <c r="Y305" s="400"/>
      <c r="Z305" s="400"/>
    </row>
    <row r="306" spans="1:26" ht="14.25" customHeight="1" x14ac:dyDescent="0.35">
      <c r="A306" s="400"/>
      <c r="B306" s="400"/>
      <c r="C306" s="400"/>
      <c r="D306" s="400"/>
      <c r="E306" s="400"/>
      <c r="F306" s="400"/>
      <c r="G306" s="400"/>
      <c r="H306" s="400"/>
      <c r="I306" s="400"/>
      <c r="J306" s="400"/>
      <c r="K306" s="400"/>
      <c r="L306" s="400"/>
      <c r="M306" s="400"/>
      <c r="N306" s="400"/>
      <c r="O306" s="400"/>
      <c r="P306" s="400"/>
      <c r="Q306" s="400"/>
      <c r="R306" s="400"/>
      <c r="S306" s="400"/>
      <c r="T306" s="400"/>
      <c r="U306" s="400"/>
      <c r="V306" s="400"/>
      <c r="W306" s="400"/>
      <c r="X306" s="400"/>
      <c r="Y306" s="400"/>
      <c r="Z306" s="400"/>
    </row>
    <row r="307" spans="1:26" ht="14.25" customHeight="1" x14ac:dyDescent="0.35">
      <c r="A307" s="400"/>
      <c r="B307" s="400"/>
      <c r="C307" s="400"/>
      <c r="D307" s="400"/>
      <c r="E307" s="400"/>
      <c r="F307" s="400"/>
      <c r="G307" s="400"/>
      <c r="H307" s="400"/>
      <c r="I307" s="400"/>
      <c r="J307" s="400"/>
      <c r="K307" s="400"/>
      <c r="L307" s="400"/>
      <c r="M307" s="400"/>
      <c r="N307" s="400"/>
      <c r="O307" s="400"/>
      <c r="P307" s="400"/>
      <c r="Q307" s="400"/>
      <c r="R307" s="400"/>
      <c r="S307" s="400"/>
      <c r="T307" s="400"/>
      <c r="U307" s="400"/>
      <c r="V307" s="400"/>
      <c r="W307" s="400"/>
      <c r="X307" s="400"/>
      <c r="Y307" s="400"/>
      <c r="Z307" s="400"/>
    </row>
    <row r="308" spans="1:26" ht="14.25" customHeight="1" x14ac:dyDescent="0.35">
      <c r="A308" s="400"/>
      <c r="B308" s="400"/>
      <c r="C308" s="400"/>
      <c r="D308" s="400"/>
      <c r="E308" s="400"/>
      <c r="F308" s="400"/>
      <c r="G308" s="400"/>
      <c r="H308" s="400"/>
      <c r="I308" s="400"/>
      <c r="J308" s="400"/>
      <c r="K308" s="400"/>
      <c r="L308" s="400"/>
      <c r="M308" s="400"/>
      <c r="N308" s="400"/>
      <c r="O308" s="400"/>
      <c r="P308" s="400"/>
      <c r="Q308" s="400"/>
      <c r="R308" s="400"/>
      <c r="S308" s="400"/>
      <c r="T308" s="400"/>
      <c r="U308" s="400"/>
      <c r="V308" s="400"/>
      <c r="W308" s="400"/>
      <c r="X308" s="400"/>
      <c r="Y308" s="400"/>
      <c r="Z308" s="400"/>
    </row>
    <row r="309" spans="1:26" ht="14.25" customHeight="1" x14ac:dyDescent="0.35">
      <c r="A309" s="400"/>
      <c r="B309" s="400"/>
      <c r="C309" s="400"/>
      <c r="D309" s="400"/>
      <c r="E309" s="400"/>
      <c r="F309" s="400"/>
      <c r="G309" s="400"/>
      <c r="H309" s="400"/>
      <c r="I309" s="400"/>
      <c r="J309" s="400"/>
      <c r="K309" s="400"/>
      <c r="L309" s="400"/>
      <c r="M309" s="400"/>
      <c r="N309" s="400"/>
      <c r="O309" s="400"/>
      <c r="P309" s="400"/>
      <c r="Q309" s="400"/>
      <c r="R309" s="400"/>
      <c r="S309" s="400"/>
      <c r="T309" s="400"/>
      <c r="U309" s="400"/>
      <c r="V309" s="400"/>
      <c r="W309" s="400"/>
      <c r="X309" s="400"/>
      <c r="Y309" s="400"/>
      <c r="Z309" s="400"/>
    </row>
    <row r="310" spans="1:26" ht="14.25" customHeight="1" x14ac:dyDescent="0.35">
      <c r="A310" s="400"/>
      <c r="B310" s="400"/>
      <c r="C310" s="400"/>
      <c r="D310" s="400"/>
      <c r="E310" s="400"/>
      <c r="F310" s="400"/>
      <c r="G310" s="400"/>
      <c r="H310" s="400"/>
      <c r="I310" s="400"/>
      <c r="J310" s="400"/>
      <c r="K310" s="400"/>
      <c r="L310" s="400"/>
      <c r="M310" s="400"/>
      <c r="N310" s="400"/>
      <c r="O310" s="400"/>
      <c r="P310" s="400"/>
      <c r="Q310" s="400"/>
      <c r="R310" s="400"/>
      <c r="S310" s="400"/>
      <c r="T310" s="400"/>
      <c r="U310" s="400"/>
      <c r="V310" s="400"/>
      <c r="W310" s="400"/>
      <c r="X310" s="400"/>
      <c r="Y310" s="400"/>
      <c r="Z310" s="400"/>
    </row>
    <row r="311" spans="1:26" ht="14.25" customHeight="1" x14ac:dyDescent="0.35">
      <c r="A311" s="400"/>
      <c r="B311" s="400"/>
      <c r="C311" s="400"/>
      <c r="D311" s="400"/>
      <c r="E311" s="400"/>
      <c r="F311" s="400"/>
      <c r="G311" s="400"/>
      <c r="H311" s="400"/>
      <c r="I311" s="400"/>
      <c r="J311" s="400"/>
      <c r="K311" s="400"/>
      <c r="L311" s="400"/>
      <c r="M311" s="400"/>
      <c r="N311" s="400"/>
      <c r="O311" s="400"/>
      <c r="P311" s="400"/>
      <c r="Q311" s="400"/>
      <c r="R311" s="400"/>
      <c r="S311" s="400"/>
      <c r="T311" s="400"/>
      <c r="U311" s="400"/>
      <c r="V311" s="400"/>
      <c r="W311" s="400"/>
      <c r="X311" s="400"/>
      <c r="Y311" s="400"/>
      <c r="Z311" s="400"/>
    </row>
    <row r="312" spans="1:26" ht="14.25" customHeight="1" x14ac:dyDescent="0.35">
      <c r="A312" s="400"/>
      <c r="B312" s="400"/>
      <c r="C312" s="400"/>
      <c r="D312" s="400"/>
      <c r="E312" s="400"/>
      <c r="F312" s="400"/>
      <c r="G312" s="400"/>
      <c r="H312" s="400"/>
      <c r="I312" s="400"/>
      <c r="J312" s="400"/>
      <c r="K312" s="400"/>
      <c r="L312" s="400"/>
      <c r="M312" s="400"/>
      <c r="N312" s="400"/>
      <c r="O312" s="400"/>
      <c r="P312" s="400"/>
      <c r="Q312" s="400"/>
      <c r="R312" s="400"/>
      <c r="S312" s="400"/>
      <c r="T312" s="400"/>
      <c r="U312" s="400"/>
      <c r="V312" s="400"/>
      <c r="W312" s="400"/>
      <c r="X312" s="400"/>
      <c r="Y312" s="400"/>
      <c r="Z312" s="400"/>
    </row>
    <row r="313" spans="1:26" ht="14.25" customHeight="1" x14ac:dyDescent="0.35">
      <c r="A313" s="400"/>
      <c r="B313" s="400"/>
      <c r="C313" s="400"/>
      <c r="D313" s="400"/>
      <c r="E313" s="400"/>
      <c r="F313" s="400"/>
      <c r="G313" s="400"/>
      <c r="H313" s="400"/>
      <c r="I313" s="400"/>
      <c r="J313" s="400"/>
      <c r="K313" s="400"/>
      <c r="L313" s="400"/>
      <c r="M313" s="400"/>
      <c r="N313" s="400"/>
      <c r="O313" s="400"/>
      <c r="P313" s="400"/>
      <c r="Q313" s="400"/>
      <c r="R313" s="400"/>
      <c r="S313" s="400"/>
      <c r="T313" s="400"/>
      <c r="U313" s="400"/>
      <c r="V313" s="400"/>
      <c r="W313" s="400"/>
      <c r="X313" s="400"/>
      <c r="Y313" s="400"/>
      <c r="Z313" s="400"/>
    </row>
    <row r="314" spans="1:26" ht="14.25" customHeight="1" x14ac:dyDescent="0.35">
      <c r="A314" s="400"/>
      <c r="B314" s="400"/>
      <c r="C314" s="400"/>
      <c r="D314" s="400"/>
      <c r="E314" s="400"/>
      <c r="F314" s="400"/>
      <c r="G314" s="400"/>
      <c r="H314" s="400"/>
      <c r="I314" s="400"/>
      <c r="J314" s="400"/>
      <c r="K314" s="400"/>
      <c r="L314" s="400"/>
      <c r="M314" s="400"/>
      <c r="N314" s="400"/>
      <c r="O314" s="400"/>
      <c r="P314" s="400"/>
      <c r="Q314" s="400"/>
      <c r="R314" s="400"/>
      <c r="S314" s="400"/>
      <c r="T314" s="400"/>
      <c r="U314" s="400"/>
      <c r="V314" s="400"/>
      <c r="W314" s="400"/>
      <c r="X314" s="400"/>
      <c r="Y314" s="400"/>
      <c r="Z314" s="400"/>
    </row>
    <row r="315" spans="1:26" ht="14.25" customHeight="1" x14ac:dyDescent="0.35">
      <c r="A315" s="400"/>
      <c r="B315" s="400"/>
      <c r="C315" s="400"/>
      <c r="D315" s="400"/>
      <c r="E315" s="400"/>
      <c r="F315" s="400"/>
      <c r="G315" s="400"/>
      <c r="H315" s="400"/>
      <c r="I315" s="400"/>
      <c r="J315" s="400"/>
      <c r="K315" s="400"/>
      <c r="L315" s="400"/>
      <c r="M315" s="400"/>
      <c r="N315" s="400"/>
      <c r="O315" s="400"/>
      <c r="P315" s="400"/>
      <c r="Q315" s="400"/>
      <c r="R315" s="400"/>
      <c r="S315" s="400"/>
      <c r="T315" s="400"/>
      <c r="U315" s="400"/>
      <c r="V315" s="400"/>
      <c r="W315" s="400"/>
      <c r="X315" s="400"/>
      <c r="Y315" s="400"/>
      <c r="Z315" s="400"/>
    </row>
    <row r="316" spans="1:26" ht="14.25" customHeight="1" x14ac:dyDescent="0.35">
      <c r="A316" s="400"/>
      <c r="B316" s="400"/>
      <c r="C316" s="400"/>
      <c r="D316" s="400"/>
      <c r="E316" s="400"/>
      <c r="F316" s="400"/>
      <c r="G316" s="400"/>
      <c r="H316" s="400"/>
      <c r="I316" s="400"/>
      <c r="J316" s="400"/>
      <c r="K316" s="400"/>
      <c r="L316" s="400"/>
      <c r="M316" s="400"/>
      <c r="N316" s="400"/>
      <c r="O316" s="400"/>
      <c r="P316" s="400"/>
      <c r="Q316" s="400"/>
      <c r="R316" s="400"/>
      <c r="S316" s="400"/>
      <c r="T316" s="400"/>
      <c r="U316" s="400"/>
      <c r="V316" s="400"/>
      <c r="W316" s="400"/>
      <c r="X316" s="400"/>
      <c r="Y316" s="400"/>
      <c r="Z316" s="400"/>
    </row>
    <row r="317" spans="1:26" ht="14.25" customHeight="1" x14ac:dyDescent="0.35">
      <c r="A317" s="400"/>
      <c r="B317" s="400"/>
      <c r="C317" s="400"/>
      <c r="D317" s="400"/>
      <c r="E317" s="400"/>
      <c r="F317" s="400"/>
      <c r="G317" s="400"/>
      <c r="H317" s="400"/>
      <c r="I317" s="400"/>
      <c r="J317" s="400"/>
      <c r="K317" s="400"/>
      <c r="L317" s="400"/>
      <c r="M317" s="400"/>
      <c r="N317" s="400"/>
      <c r="O317" s="400"/>
      <c r="P317" s="400"/>
      <c r="Q317" s="400"/>
      <c r="R317" s="400"/>
      <c r="S317" s="400"/>
      <c r="T317" s="400"/>
      <c r="U317" s="400"/>
      <c r="V317" s="400"/>
      <c r="W317" s="400"/>
      <c r="X317" s="400"/>
      <c r="Y317" s="400"/>
      <c r="Z317" s="400"/>
    </row>
    <row r="318" spans="1:26" ht="14.25" customHeight="1" x14ac:dyDescent="0.35">
      <c r="A318" s="400"/>
      <c r="B318" s="400"/>
      <c r="C318" s="400"/>
      <c r="D318" s="400"/>
      <c r="E318" s="400"/>
      <c r="F318" s="400"/>
      <c r="G318" s="400"/>
      <c r="H318" s="400"/>
      <c r="I318" s="400"/>
      <c r="J318" s="400"/>
      <c r="K318" s="400"/>
      <c r="L318" s="400"/>
      <c r="M318" s="400"/>
      <c r="N318" s="400"/>
      <c r="O318" s="400"/>
      <c r="P318" s="400"/>
      <c r="Q318" s="400"/>
      <c r="R318" s="400"/>
      <c r="S318" s="400"/>
      <c r="T318" s="400"/>
      <c r="U318" s="400"/>
      <c r="V318" s="400"/>
      <c r="W318" s="400"/>
      <c r="X318" s="400"/>
      <c r="Y318" s="400"/>
      <c r="Z318" s="400"/>
    </row>
    <row r="319" spans="1:26" ht="14.25" customHeight="1" x14ac:dyDescent="0.35">
      <c r="A319" s="400"/>
      <c r="B319" s="400"/>
      <c r="C319" s="400"/>
      <c r="D319" s="400"/>
      <c r="E319" s="400"/>
      <c r="F319" s="400"/>
      <c r="G319" s="400"/>
      <c r="H319" s="400"/>
      <c r="I319" s="400"/>
      <c r="J319" s="400"/>
      <c r="K319" s="400"/>
      <c r="L319" s="400"/>
      <c r="M319" s="400"/>
      <c r="N319" s="400"/>
      <c r="O319" s="400"/>
      <c r="P319" s="400"/>
      <c r="Q319" s="400"/>
      <c r="R319" s="400"/>
      <c r="S319" s="400"/>
      <c r="T319" s="400"/>
      <c r="U319" s="400"/>
      <c r="V319" s="400"/>
      <c r="W319" s="400"/>
      <c r="X319" s="400"/>
      <c r="Y319" s="400"/>
      <c r="Z319" s="400"/>
    </row>
    <row r="320" spans="1:26" ht="14.25" customHeight="1" x14ac:dyDescent="0.35">
      <c r="A320" s="400"/>
      <c r="B320" s="400"/>
      <c r="C320" s="400"/>
      <c r="D320" s="400"/>
      <c r="E320" s="400"/>
      <c r="F320" s="400"/>
      <c r="G320" s="400"/>
      <c r="H320" s="400"/>
      <c r="I320" s="400"/>
      <c r="J320" s="400"/>
      <c r="K320" s="400"/>
      <c r="L320" s="400"/>
      <c r="M320" s="400"/>
      <c r="N320" s="400"/>
      <c r="O320" s="400"/>
      <c r="P320" s="400"/>
      <c r="Q320" s="400"/>
      <c r="R320" s="400"/>
      <c r="S320" s="400"/>
      <c r="T320" s="400"/>
      <c r="U320" s="400"/>
      <c r="V320" s="400"/>
      <c r="W320" s="400"/>
      <c r="X320" s="400"/>
      <c r="Y320" s="400"/>
      <c r="Z320" s="400"/>
    </row>
    <row r="321" spans="1:26" ht="14.25" customHeight="1" x14ac:dyDescent="0.35">
      <c r="A321" s="400"/>
      <c r="B321" s="400"/>
      <c r="C321" s="400"/>
      <c r="D321" s="400"/>
      <c r="E321" s="400"/>
      <c r="F321" s="400"/>
      <c r="G321" s="400"/>
      <c r="H321" s="400"/>
      <c r="I321" s="400"/>
      <c r="J321" s="400"/>
      <c r="K321" s="400"/>
      <c r="L321" s="400"/>
      <c r="M321" s="400"/>
      <c r="N321" s="400"/>
      <c r="O321" s="400"/>
      <c r="P321" s="400"/>
      <c r="Q321" s="400"/>
      <c r="R321" s="400"/>
      <c r="S321" s="400"/>
      <c r="T321" s="400"/>
      <c r="U321" s="400"/>
      <c r="V321" s="400"/>
      <c r="W321" s="400"/>
      <c r="X321" s="400"/>
      <c r="Y321" s="400"/>
      <c r="Z321" s="400"/>
    </row>
    <row r="322" spans="1:26" ht="15.75" customHeight="1" x14ac:dyDescent="0.25"/>
    <row r="323" spans="1:26" ht="15.75" customHeight="1" x14ac:dyDescent="0.25"/>
    <row r="324" spans="1:26" ht="15.75" customHeight="1" x14ac:dyDescent="0.25"/>
    <row r="325" spans="1:26" ht="15.75" customHeight="1" x14ac:dyDescent="0.25"/>
    <row r="326" spans="1:26" ht="15.75" customHeight="1" x14ac:dyDescent="0.25"/>
    <row r="327" spans="1:26" ht="15.75" customHeight="1" x14ac:dyDescent="0.25"/>
    <row r="328" spans="1:26" ht="15.75" customHeight="1" x14ac:dyDescent="0.25"/>
    <row r="329" spans="1:26" ht="15.75" customHeight="1" x14ac:dyDescent="0.25"/>
    <row r="330" spans="1:26" ht="15.75" customHeight="1" x14ac:dyDescent="0.25"/>
    <row r="331" spans="1:26" ht="15.75" customHeight="1" x14ac:dyDescent="0.25"/>
    <row r="332" spans="1:26" ht="15.75" customHeight="1" x14ac:dyDescent="0.25"/>
    <row r="333" spans="1:26" ht="15.75" customHeight="1" x14ac:dyDescent="0.25"/>
    <row r="334" spans="1:26" ht="15.75" customHeight="1" x14ac:dyDescent="0.25"/>
    <row r="335" spans="1:26" ht="15.75" customHeight="1" x14ac:dyDescent="0.25"/>
    <row r="336" spans="1:2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8">
    <mergeCell ref="A92:A97"/>
    <mergeCell ref="A99:A104"/>
    <mergeCell ref="A106:A111"/>
    <mergeCell ref="A113:A118"/>
    <mergeCell ref="A43:A48"/>
    <mergeCell ref="A50:A55"/>
    <mergeCell ref="A57:A62"/>
    <mergeCell ref="A64:A69"/>
    <mergeCell ref="A71:A76"/>
    <mergeCell ref="A78:A83"/>
    <mergeCell ref="A85:A90"/>
    <mergeCell ref="A8:A13"/>
    <mergeCell ref="A15:A20"/>
    <mergeCell ref="A22:A27"/>
    <mergeCell ref="A29:A34"/>
    <mergeCell ref="A36:A41"/>
    <mergeCell ref="F5:F7"/>
    <mergeCell ref="G5:G7"/>
    <mergeCell ref="A2:H2"/>
    <mergeCell ref="A4:A7"/>
    <mergeCell ref="B4:B7"/>
    <mergeCell ref="C4:D4"/>
    <mergeCell ref="E4:F4"/>
    <mergeCell ref="G4:H4"/>
    <mergeCell ref="C5:C7"/>
    <mergeCell ref="H5:H7"/>
    <mergeCell ref="D5:D7"/>
    <mergeCell ref="E5:E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2022</vt:lpstr>
      <vt:lpstr>SDI</vt:lpstr>
      <vt:lpstr>Cek Data</vt:lpstr>
      <vt:lpstr>Penumpang</vt:lpstr>
      <vt:lpstr>Barang</vt:lpstr>
      <vt:lpstr>LLAKA Pnp</vt:lpstr>
      <vt:lpstr>LLAKA Brg</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gis2</dc:creator>
  <cp:lastModifiedBy>User</cp:lastModifiedBy>
  <dcterms:created xsi:type="dcterms:W3CDTF">2012-07-05T04:41:00Z</dcterms:created>
  <dcterms:modified xsi:type="dcterms:W3CDTF">2023-06-26T03:11:14Z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1033-11.2.0.11440</vt:lpwstr>
  </property>
  <property fmtid="{D5CDD505-2E9C-101B-9397-08002B2CF9AE}" pid="3" name="ICV">
    <vt:lpwstr>A947E12B193A4FD6912E2D5EE3F426A3</vt:lpwstr>
  </property>
</Properties>
</file>